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bogadosenLinea\Desktop\wordpress\"/>
    </mc:Choice>
  </mc:AlternateContent>
  <bookViews>
    <workbookView xWindow="0" yWindow="0" windowWidth="21570" windowHeight="8145"/>
  </bookViews>
  <sheets>
    <sheet name="Sheet1" sheetId="1" r:id="rId1"/>
    <sheet name="Sheet2" sheetId="2" r:id="rId2"/>
    <sheet name="Sheet3" sheetId="3"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2" i="1" l="1"/>
  <c r="C45" i="1"/>
  <c r="D45" i="1" s="1"/>
  <c r="E45" i="1" s="1"/>
  <c r="G45" i="1" s="1"/>
  <c r="C46" i="1"/>
  <c r="D46" i="1" s="1"/>
  <c r="E46" i="1" s="1"/>
  <c r="G46" i="1" s="1"/>
  <c r="D13" i="1"/>
  <c r="E13" i="1" s="1"/>
  <c r="G13" i="1" s="1"/>
  <c r="D17" i="1"/>
  <c r="E17" i="1" s="1"/>
  <c r="G17" i="1" s="1"/>
  <c r="D21" i="1"/>
  <c r="E21" i="1" s="1"/>
  <c r="G21" i="1" s="1"/>
  <c r="D12" i="1"/>
  <c r="E12" i="1" s="1"/>
  <c r="G12" i="1" s="1"/>
  <c r="C13" i="1"/>
  <c r="C14" i="1"/>
  <c r="D14" i="1" s="1"/>
  <c r="E14" i="1" s="1"/>
  <c r="G14" i="1" s="1"/>
  <c r="C15" i="1"/>
  <c r="D15" i="1" s="1"/>
  <c r="E15" i="1" s="1"/>
  <c r="G15" i="1" s="1"/>
  <c r="C16" i="1"/>
  <c r="D16" i="1" s="1"/>
  <c r="E16" i="1" s="1"/>
  <c r="G16" i="1" s="1"/>
  <c r="C17" i="1"/>
  <c r="C18" i="1"/>
  <c r="D18" i="1" s="1"/>
  <c r="E18" i="1" s="1"/>
  <c r="G18" i="1" s="1"/>
  <c r="C19" i="1"/>
  <c r="D19" i="1" s="1"/>
  <c r="E19" i="1" s="1"/>
  <c r="G19" i="1" s="1"/>
  <c r="C20" i="1"/>
  <c r="D20" i="1" s="1"/>
  <c r="E20" i="1" s="1"/>
  <c r="G20" i="1" s="1"/>
  <c r="C21" i="1"/>
  <c r="C22" i="1"/>
  <c r="D22" i="1" s="1"/>
  <c r="E22" i="1" s="1"/>
  <c r="G22" i="1" s="1"/>
  <c r="C23" i="1"/>
  <c r="D23" i="1" s="1"/>
  <c r="E23" i="1" s="1"/>
  <c r="G23" i="1" s="1"/>
  <c r="C24" i="1"/>
  <c r="D24" i="1" s="1"/>
  <c r="E24" i="1" s="1"/>
  <c r="G24" i="1" s="1"/>
  <c r="D26" i="1"/>
  <c r="E26" i="1" s="1"/>
  <c r="C44" i="1"/>
  <c r="D44" i="1"/>
  <c r="E44" i="1" s="1"/>
  <c r="G44" i="1"/>
  <c r="I44" i="1" s="1"/>
  <c r="C25" i="1"/>
  <c r="D25" i="1" s="1"/>
  <c r="E25" i="1" s="1"/>
  <c r="G25" i="1"/>
  <c r="I25" i="1" s="1"/>
  <c r="C26" i="1"/>
  <c r="C27" i="1"/>
  <c r="D27" i="1" s="1"/>
  <c r="E27" i="1" s="1"/>
  <c r="G27" i="1" s="1"/>
  <c r="C28" i="1"/>
  <c r="D28" i="1" s="1"/>
  <c r="E28" i="1" s="1"/>
  <c r="C29" i="1"/>
  <c r="D29" i="1" s="1"/>
  <c r="E29" i="1" s="1"/>
  <c r="G29" i="1" s="1"/>
  <c r="C30" i="1"/>
  <c r="D30" i="1" s="1"/>
  <c r="E30" i="1" s="1"/>
  <c r="C31" i="1"/>
  <c r="D31" i="1" s="1"/>
  <c r="E31" i="1" s="1"/>
  <c r="G31" i="1" s="1"/>
  <c r="C32" i="1"/>
  <c r="D32" i="1" s="1"/>
  <c r="E32" i="1" s="1"/>
  <c r="C33" i="1"/>
  <c r="D33" i="1" s="1"/>
  <c r="E33" i="1" s="1"/>
  <c r="G33" i="1" s="1"/>
  <c r="C34" i="1"/>
  <c r="D34" i="1" s="1"/>
  <c r="E34" i="1" s="1"/>
  <c r="C35" i="1"/>
  <c r="D35" i="1" s="1"/>
  <c r="E35" i="1" s="1"/>
  <c r="G35" i="1" s="1"/>
  <c r="C36" i="1"/>
  <c r="D36" i="1" s="1"/>
  <c r="E36" i="1" s="1"/>
  <c r="C37" i="1"/>
  <c r="D37" i="1" s="1"/>
  <c r="E37" i="1" s="1"/>
  <c r="G37" i="1" s="1"/>
  <c r="C38" i="1"/>
  <c r="D38" i="1" s="1"/>
  <c r="E38" i="1" s="1"/>
  <c r="C39" i="1"/>
  <c r="D39" i="1" s="1"/>
  <c r="E39" i="1" s="1"/>
  <c r="G39" i="1" s="1"/>
  <c r="C40" i="1"/>
  <c r="D40" i="1" s="1"/>
  <c r="E40" i="1" s="1"/>
  <c r="C41" i="1"/>
  <c r="D41" i="1" s="1"/>
  <c r="E41" i="1" s="1"/>
  <c r="G41" i="1" s="1"/>
  <c r="C42" i="1"/>
  <c r="D42" i="1" s="1"/>
  <c r="E42" i="1" s="1"/>
  <c r="C43" i="1"/>
  <c r="D43" i="1" s="1"/>
  <c r="E43" i="1" s="1"/>
  <c r="G43" i="1" s="1"/>
  <c r="G26" i="1"/>
  <c r="I26" i="1" s="1"/>
  <c r="G28" i="1"/>
  <c r="I28" i="1" s="1"/>
  <c r="G30" i="1"/>
  <c r="I30" i="1" s="1"/>
  <c r="G32" i="1"/>
  <c r="I32" i="1" s="1"/>
  <c r="G34" i="1"/>
  <c r="I34" i="1" s="1"/>
  <c r="G36" i="1"/>
  <c r="I36" i="1" s="1"/>
  <c r="G38" i="1"/>
  <c r="I38" i="1" s="1"/>
  <c r="G40" i="1"/>
  <c r="I40" i="1" s="1"/>
  <c r="G42" i="1"/>
  <c r="I42" i="1" s="1"/>
  <c r="H44" i="1"/>
  <c r="H42" i="1"/>
  <c r="H36" i="1"/>
  <c r="H32" i="1"/>
  <c r="H28" i="1"/>
  <c r="I43" i="1" l="1"/>
  <c r="H43" i="1"/>
  <c r="I41" i="1"/>
  <c r="H41" i="1"/>
  <c r="I39" i="1"/>
  <c r="H39" i="1"/>
  <c r="I37" i="1"/>
  <c r="H37" i="1"/>
  <c r="I35" i="1"/>
  <c r="H35" i="1"/>
  <c r="I33" i="1"/>
  <c r="H33" i="1"/>
  <c r="I31" i="1"/>
  <c r="H31" i="1"/>
  <c r="I29" i="1"/>
  <c r="H29" i="1"/>
  <c r="I27" i="1"/>
  <c r="H27" i="1"/>
  <c r="I24" i="1"/>
  <c r="H24" i="1"/>
  <c r="I22" i="1"/>
  <c r="H22" i="1"/>
  <c r="I20" i="1"/>
  <c r="H20" i="1"/>
  <c r="I18" i="1"/>
  <c r="H18" i="1"/>
  <c r="I16" i="1"/>
  <c r="H16" i="1"/>
  <c r="I14" i="1"/>
  <c r="H14" i="1"/>
  <c r="I12" i="1"/>
  <c r="H12" i="1"/>
  <c r="I17" i="1"/>
  <c r="H17" i="1"/>
  <c r="I23" i="1"/>
  <c r="H23" i="1"/>
  <c r="I19" i="1"/>
  <c r="H19" i="1"/>
  <c r="I15" i="1"/>
  <c r="H15" i="1"/>
  <c r="I21" i="1"/>
  <c r="H21" i="1"/>
  <c r="I13" i="1"/>
  <c r="H13" i="1"/>
  <c r="I45" i="1"/>
  <c r="H45" i="1"/>
  <c r="H26" i="1"/>
  <c r="H30" i="1"/>
  <c r="H34" i="1"/>
  <c r="H38" i="1"/>
  <c r="H25" i="1"/>
  <c r="H40" i="1"/>
  <c r="I46" i="1"/>
  <c r="H46" i="1"/>
  <c r="B4" i="1" l="1"/>
  <c r="B5" i="1" s="1"/>
</calcChain>
</file>

<file path=xl/sharedStrings.xml><?xml version="1.0" encoding="utf-8"?>
<sst xmlns="http://schemas.openxmlformats.org/spreadsheetml/2006/main" count="64" uniqueCount="60">
  <si>
    <t>LIQUIDACION DE CREDITO</t>
  </si>
  <si>
    <t>CAPITAL:</t>
  </si>
  <si>
    <t>INTERÉS:</t>
  </si>
  <si>
    <t>TOTAL:</t>
  </si>
  <si>
    <t>Corresponde al valor del titulo valor</t>
  </si>
  <si>
    <t>mediante las formulas de la tabla se calcula el interes.</t>
  </si>
  <si>
    <t>la suma del capital en conjunto con los intereses.</t>
  </si>
  <si>
    <t>FECHA</t>
  </si>
  <si>
    <t xml:space="preserve">NOMINAL ANUAL </t>
  </si>
  <si>
    <t>NOMINAL MENSUAL</t>
  </si>
  <si>
    <t>% NM</t>
  </si>
  <si>
    <t>TAZA DE USURA</t>
  </si>
  <si>
    <t xml:space="preserve">INTERES </t>
  </si>
  <si>
    <t>FECHA DEL TITULO VALOR:</t>
  </si>
  <si>
    <t>RESOLUCION</t>
  </si>
  <si>
    <t>VIGENCIA</t>
  </si>
  <si>
    <t>INTERES ANUAL EFECTIVO</t>
  </si>
  <si>
    <t>DESDE</t>
  </si>
  <si>
    <t>HASTA</t>
  </si>
  <si>
    <t>CRÉDITO DE CONSUMO Y ORDINARIO</t>
  </si>
  <si>
    <t>MICROCRÉDITO</t>
  </si>
  <si>
    <t>CONSUMO DE BAJO MONTO</t>
  </si>
  <si>
    <t>0428</t>
  </si>
  <si>
    <t>1086</t>
  </si>
  <si>
    <t>1742</t>
  </si>
  <si>
    <t>2366</t>
  </si>
  <si>
    <t>0474</t>
  </si>
  <si>
    <t>1011</t>
  </si>
  <si>
    <t>1555</t>
  </si>
  <si>
    <t>2163</t>
  </si>
  <si>
    <t>0388</t>
  </si>
  <si>
    <t>0937</t>
  </si>
  <si>
    <t>0699</t>
  </si>
  <si>
    <t>0487</t>
  </si>
  <si>
    <t>2336</t>
  </si>
  <si>
    <t>0465</t>
  </si>
  <si>
    <t>0984</t>
  </si>
  <si>
    <t>2200</t>
  </si>
  <si>
    <t>0605</t>
  </si>
  <si>
    <t>1192</t>
  </si>
  <si>
    <t>1779</t>
  </si>
  <si>
    <t>2372</t>
  </si>
  <si>
    <t>0503</t>
  </si>
  <si>
    <t>1707</t>
  </si>
  <si>
    <t>0369</t>
  </si>
  <si>
    <t>0913</t>
  </si>
  <si>
    <t>NOTA: Para efectos probatorios, de conformidad con el artículo 029 del Decreto 19  de 2012, "las entidades legalmente obligadas para el efecto, surtirán el trámite de certificación del interés bancario corriente, la tasa de cambio representativa del mercado, el precio del oro, y demás indicadores macroeconómicos requeridos en procesos administrativos o judiciales, mediante su publicación en su respectiva página web, una vez hayan sido expedidas las respectivas certificaciones. Esta información, así como los datos históricos, mínimo de los últimos diez (10) años, debe mantenerse a disposición del público en la web para consulta permanente. Ninguna autoridad podrá exigir la presentación de estas certificaciones para adelantar procesos o actuaciones ante sus despachos, para lo cual bastará la consulta que se haga a la web de la entidad que certifica."</t>
  </si>
  <si>
    <t>% IBC MENSUAL</t>
  </si>
  <si>
    <t>IBC</t>
  </si>
  <si>
    <t>Mientras el plazo no haya vencido, opera únicamente el interés remuneratorio.</t>
  </si>
  <si>
    <t>FECHA DEL COBRO (IR):</t>
  </si>
  <si>
    <t>FECHA DE HOY (IM):</t>
  </si>
  <si>
    <t>IBC : Interes Bancario Corriente.</t>
  </si>
  <si>
    <t xml:space="preserve">IBC MENSUAL:  lo establece la Superfinanciera por medio de resoluciones. </t>
  </si>
  <si>
    <t>NOTA:  Para consumo y odinario la Información corresponde a las 12 semanas anteriores a la semana ( 3 meses) previa de la certificación,ejemplo: tasas de interés vigentes entre el 1 de octubre y el 31 de diciembre de 2015.</t>
  </si>
  <si>
    <t>INTERÉS REMUNERATORIO: se cobra como rendimiento de un capital entregado a un tercero en calidad de préstamo.</t>
  </si>
  <si>
    <t>INTERÉS MORATORIO: es el interés sancionatorio, que se aplica una vez se haya vencido el plazo para que se reintegre el capital, sólo opera una vez vencidos los plazos pactados.</t>
  </si>
  <si>
    <t>INTERÉS REMUNERATORIO Y DE MORA: En atención a lo dispuesto en el artículo 884 del Código de Comercio, los intereses remuneratorio y moratorio no podrán exceder 1.5 veces el Interés Bancario Corriente, siempre seran certificados por la superintendencia Financiera.</t>
  </si>
  <si>
    <r>
      <t xml:space="preserve">FORMULA NOMINAL ANUAL: es                        </t>
    </r>
    <r>
      <rPr>
        <b/>
        <sz val="14"/>
        <color theme="0"/>
        <rFont val="Arial Narrow"/>
        <family val="2"/>
      </rPr>
      <t>N=[(1+TE)^(1/n)-1]x12</t>
    </r>
  </si>
  <si>
    <r>
      <t xml:space="preserve">dicha formula es utilizada debido al concepto 2006022407-02 de 2006 emitido por la superintendencia financiera para la utilizacion de la </t>
    </r>
    <r>
      <rPr>
        <b/>
        <i/>
        <u/>
        <sz val="12"/>
        <color theme="0"/>
        <rFont val="Arial Narrow"/>
        <family val="2"/>
      </rPr>
      <t>T</t>
    </r>
    <r>
      <rPr>
        <b/>
        <sz val="12"/>
        <color theme="0"/>
        <rFont val="Arial Narrow"/>
        <family val="2"/>
      </rPr>
      <t xml:space="preserve">ASA </t>
    </r>
    <r>
      <rPr>
        <b/>
        <i/>
        <u/>
        <sz val="12"/>
        <color theme="0"/>
        <rFont val="Arial Narrow"/>
        <family val="2"/>
      </rPr>
      <t>E</t>
    </r>
    <r>
      <rPr>
        <b/>
        <sz val="12"/>
        <color theme="0"/>
        <rFont val="Arial Narrow"/>
        <family val="2"/>
      </rPr>
      <t>FECTIVA ANUAL a un EQUIVALENTE NOMINAL.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</si>
</sst>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General_)"/>
    <numFmt numFmtId="166" formatCode="0.0000000000E+00"/>
    <numFmt numFmtId="167" formatCode="0.000%"/>
    <numFmt numFmtId="168" formatCode="0.0000"/>
  </numFmts>
  <fonts count="18" x14ac:knownFonts="1">
    <font>
      <sz val="11"/>
      <color theme="1"/>
      <name val="Calibri"/>
      <family val="2"/>
      <scheme val="minor"/>
    </font>
    <font>
      <sz val="11"/>
      <color theme="1"/>
      <name val="Calibri"/>
      <family val="2"/>
      <scheme val="minor"/>
    </font>
    <font>
      <sz val="11"/>
      <color theme="1"/>
      <name val="Arial Narrow"/>
      <family val="2"/>
    </font>
    <font>
      <b/>
      <sz val="12"/>
      <color theme="1"/>
      <name val="Arial Narrow"/>
      <family val="2"/>
    </font>
    <font>
      <sz val="12"/>
      <color theme="1"/>
      <name val="Arial Narrow"/>
      <family val="2"/>
    </font>
    <font>
      <sz val="16"/>
      <color theme="1"/>
      <name val="Arial Narrow"/>
      <family val="2"/>
    </font>
    <font>
      <b/>
      <sz val="12"/>
      <color theme="1"/>
      <name val="Calibri"/>
      <family val="2"/>
      <scheme val="minor"/>
    </font>
    <font>
      <b/>
      <sz val="12"/>
      <name val="Arial Narrow"/>
      <family val="2"/>
    </font>
    <font>
      <sz val="12"/>
      <color theme="1"/>
      <name val="Calibri"/>
      <family val="2"/>
      <scheme val="minor"/>
    </font>
    <font>
      <sz val="12"/>
      <name val="Arial Narrow"/>
      <family val="2"/>
    </font>
    <font>
      <b/>
      <sz val="12"/>
      <color theme="0"/>
      <name val="Arial Narrow"/>
      <family val="2"/>
    </font>
    <font>
      <sz val="12"/>
      <color theme="0"/>
      <name val="Arial Narrow"/>
      <family val="2"/>
    </font>
    <font>
      <sz val="11"/>
      <name val="Arial Narrow"/>
      <family val="2"/>
    </font>
    <font>
      <b/>
      <sz val="8"/>
      <name val="Arial Narrow"/>
      <family val="2"/>
    </font>
    <font>
      <b/>
      <sz val="22"/>
      <color theme="1"/>
      <name val="Arial Narrow"/>
      <family val="2"/>
    </font>
    <font>
      <b/>
      <sz val="8"/>
      <color theme="1"/>
      <name val="Arial Narrow"/>
      <family val="2"/>
    </font>
    <font>
      <b/>
      <sz val="14"/>
      <color theme="0"/>
      <name val="Arial Narrow"/>
      <family val="2"/>
    </font>
    <font>
      <b/>
      <i/>
      <u/>
      <sz val="12"/>
      <color theme="0"/>
      <name val="Arial Narrow"/>
      <family val="2"/>
    </font>
  </fonts>
  <fills count="10">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70C0"/>
        <bgColor indexed="64"/>
      </patternFill>
    </fill>
    <fill>
      <patternFill patternType="solid">
        <fgColor indexed="55"/>
        <bgColor indexed="64"/>
      </patternFill>
    </fill>
    <fill>
      <patternFill patternType="solid">
        <fgColor theme="0" tint="-0.34998626667073579"/>
        <bgColor indexed="64"/>
      </patternFill>
    </fill>
    <fill>
      <patternFill patternType="solid">
        <fgColor theme="9"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ouble">
        <color auto="1"/>
      </left>
      <right style="thin">
        <color indexed="8"/>
      </right>
      <top style="double">
        <color auto="1"/>
      </top>
      <bottom/>
      <diagonal/>
    </border>
    <border>
      <left/>
      <right style="thin">
        <color indexed="8"/>
      </right>
      <top style="double">
        <color auto="1"/>
      </top>
      <bottom/>
      <diagonal/>
    </border>
    <border>
      <left/>
      <right/>
      <top style="double">
        <color auto="1"/>
      </top>
      <bottom/>
      <diagonal/>
    </border>
    <border>
      <left style="thin">
        <color indexed="8"/>
      </left>
      <right/>
      <top style="double">
        <color auto="1"/>
      </top>
      <bottom/>
      <diagonal/>
    </border>
    <border>
      <left/>
      <right style="double">
        <color auto="1"/>
      </right>
      <top style="double">
        <color auto="1"/>
      </top>
      <bottom/>
      <diagonal/>
    </border>
    <border>
      <left style="double">
        <color auto="1"/>
      </left>
      <right style="thin">
        <color indexed="8"/>
      </right>
      <top/>
      <bottom/>
      <diagonal/>
    </border>
    <border>
      <left/>
      <right style="thin">
        <color indexed="8"/>
      </right>
      <top/>
      <bottom/>
      <diagonal/>
    </border>
    <border>
      <left style="thin">
        <color auto="1"/>
      </left>
      <right style="thin">
        <color indexed="8"/>
      </right>
      <top style="thin">
        <color indexed="8"/>
      </top>
      <bottom/>
      <diagonal/>
    </border>
    <border>
      <left style="thin">
        <color indexed="8"/>
      </left>
      <right/>
      <top style="thin">
        <color auto="1"/>
      </top>
      <bottom/>
      <diagonal/>
    </border>
    <border>
      <left/>
      <right style="thin">
        <color indexed="8"/>
      </right>
      <top style="thin">
        <color auto="1"/>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thin">
        <color auto="1"/>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auto="1"/>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indexed="8"/>
      </right>
      <top style="thin">
        <color auto="1"/>
      </top>
      <bottom style="thin">
        <color auto="1"/>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double">
        <color auto="1"/>
      </right>
      <top style="thin">
        <color auto="1"/>
      </top>
      <bottom style="thin">
        <color auto="1"/>
      </bottom>
      <diagonal/>
    </border>
    <border>
      <left style="double">
        <color auto="1"/>
      </left>
      <right/>
      <top/>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auto="1"/>
      </left>
      <right style="thin">
        <color auto="1"/>
      </right>
      <top/>
      <bottom/>
      <diagonal/>
    </border>
    <border>
      <left style="double">
        <color auto="1"/>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right style="thin">
        <color auto="1"/>
      </right>
      <top style="thin">
        <color indexed="8"/>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auto="1"/>
      </top>
      <bottom style="thin">
        <color indexed="8"/>
      </bottom>
      <diagonal/>
    </border>
    <border>
      <left style="double">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auto="1"/>
      </top>
      <bottom/>
      <diagonal/>
    </border>
    <border>
      <left style="double">
        <color auto="1"/>
      </left>
      <right style="thin">
        <color indexed="8"/>
      </right>
      <top style="thin">
        <color auto="1"/>
      </top>
      <bottom/>
      <diagonal/>
    </border>
    <border>
      <left style="thin">
        <color indexed="8"/>
      </left>
      <right style="thin">
        <color indexed="8"/>
      </right>
      <top style="thin">
        <color auto="1"/>
      </top>
      <bottom style="thin">
        <color auto="1"/>
      </bottom>
      <diagonal/>
    </border>
    <border>
      <left style="thin">
        <color indexed="8"/>
      </left>
      <right/>
      <top/>
      <bottom/>
      <diagonal/>
    </border>
    <border>
      <left style="thin">
        <color indexed="8"/>
      </left>
      <right style="thin">
        <color auto="1"/>
      </right>
      <top style="thin">
        <color auto="1"/>
      </top>
      <bottom style="thin">
        <color auto="1"/>
      </bottom>
      <diagonal/>
    </border>
    <border>
      <left style="double">
        <color auto="1"/>
      </left>
      <right style="thin">
        <color auto="1"/>
      </right>
      <top style="thin">
        <color auto="1"/>
      </top>
      <bottom/>
      <diagonal/>
    </border>
    <border>
      <left style="thin">
        <color indexed="8"/>
      </left>
      <right style="thin">
        <color auto="1"/>
      </right>
      <top style="thin">
        <color indexed="8"/>
      </top>
      <bottom/>
      <diagonal/>
    </border>
    <border>
      <left style="thin">
        <color indexed="8"/>
      </left>
      <right style="thin">
        <color auto="1"/>
      </right>
      <top/>
      <bottom/>
      <diagonal/>
    </border>
    <border>
      <left style="thin">
        <color auto="1"/>
      </left>
      <right style="thin">
        <color indexed="8"/>
      </right>
      <top style="thin">
        <color auto="1"/>
      </top>
      <bottom/>
      <diagonal/>
    </border>
    <border>
      <left style="thin">
        <color indexed="8"/>
      </left>
      <right style="thin">
        <color auto="1"/>
      </right>
      <top style="thin">
        <color auto="1"/>
      </top>
      <bottom/>
      <diagonal/>
    </border>
    <border>
      <left style="double">
        <color auto="1"/>
      </left>
      <right style="thin">
        <color auto="1"/>
      </right>
      <top/>
      <bottom style="thin">
        <color auto="1"/>
      </bottom>
      <diagonal/>
    </border>
    <border>
      <left style="thin">
        <color auto="1"/>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style="thin">
        <color auto="1"/>
      </right>
      <top/>
      <bottom style="thin">
        <color auto="1"/>
      </bottom>
      <diagonal/>
    </border>
    <border>
      <left style="thin">
        <color indexed="8"/>
      </left>
      <right style="double">
        <color auto="1"/>
      </right>
      <top style="thin">
        <color auto="1"/>
      </top>
      <bottom/>
      <diagonal/>
    </border>
    <border>
      <left style="thin">
        <color indexed="8"/>
      </left>
      <right style="double">
        <color indexed="8"/>
      </right>
      <top style="thin">
        <color auto="1"/>
      </top>
      <bottom style="thin">
        <color auto="1"/>
      </bottom>
      <diagonal/>
    </border>
    <border>
      <left style="thin">
        <color indexed="8"/>
      </left>
      <right style="double">
        <color indexed="8"/>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indexed="8"/>
      </right>
      <top style="thin">
        <color auto="1"/>
      </top>
      <bottom style="double">
        <color auto="1"/>
      </bottom>
      <diagonal/>
    </border>
    <border>
      <left style="thin">
        <color indexed="8"/>
      </left>
      <right style="thin">
        <color indexed="8"/>
      </right>
      <top style="thin">
        <color auto="1"/>
      </top>
      <bottom style="double">
        <color auto="1"/>
      </bottom>
      <diagonal/>
    </border>
    <border>
      <left style="thin">
        <color indexed="8"/>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indexed="8"/>
      </left>
      <right style="double">
        <color auto="1"/>
      </right>
      <top style="thin">
        <color auto="1"/>
      </top>
      <bottom style="double">
        <color auto="1"/>
      </bottom>
      <diagonal/>
    </border>
    <border>
      <left style="thin">
        <color indexed="8"/>
      </left>
      <right style="thin">
        <color indexed="8"/>
      </right>
      <top style="double">
        <color auto="1"/>
      </top>
      <bottom/>
      <diagonal/>
    </border>
    <border>
      <left style="double">
        <color auto="1"/>
      </left>
      <right style="thin">
        <color indexed="8"/>
      </right>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s>
  <cellStyleXfs count="2">
    <xf numFmtId="0" fontId="0" fillId="0" borderId="0"/>
    <xf numFmtId="164" fontId="1" fillId="0" borderId="0" applyFont="0" applyFill="0" applyBorder="0" applyAlignment="0" applyProtection="0"/>
  </cellStyleXfs>
  <cellXfs count="208">
    <xf numFmtId="0" fontId="0" fillId="0" borderId="0" xfId="0"/>
    <xf numFmtId="0" fontId="3" fillId="0" borderId="0" xfId="0" applyFont="1"/>
    <xf numFmtId="0" fontId="2" fillId="0" borderId="0" xfId="0" applyFont="1"/>
    <xf numFmtId="0" fontId="5" fillId="0" borderId="0" xfId="0" applyFont="1" applyFill="1" applyAlignment="1">
      <alignment vertical="center"/>
    </xf>
    <xf numFmtId="0" fontId="2" fillId="0" borderId="0" xfId="0" applyFont="1" applyFill="1" applyAlignment="1">
      <alignment vertical="center"/>
    </xf>
    <xf numFmtId="0" fontId="4" fillId="0" borderId="0" xfId="0" applyFont="1"/>
    <xf numFmtId="0" fontId="8" fillId="0" borderId="0" xfId="0" applyFont="1"/>
    <xf numFmtId="165" fontId="9" fillId="0" borderId="30" xfId="0" quotePrefix="1" applyNumberFormat="1" applyFont="1" applyBorder="1" applyAlignment="1" applyProtection="1">
      <alignment horizontal="center"/>
    </xf>
    <xf numFmtId="15" fontId="7" fillId="0" borderId="31" xfId="0" applyNumberFormat="1" applyFont="1" applyBorder="1" applyAlignment="1">
      <alignment horizontal="left"/>
    </xf>
    <xf numFmtId="15" fontId="7" fillId="0" borderId="6" xfId="0" applyNumberFormat="1" applyFont="1" applyBorder="1" applyAlignment="1">
      <alignment horizontal="left"/>
    </xf>
    <xf numFmtId="15" fontId="7" fillId="0" borderId="32" xfId="0" applyNumberFormat="1" applyFont="1" applyBorder="1" applyAlignment="1">
      <alignment horizontal="left"/>
    </xf>
    <xf numFmtId="10" fontId="7" fillId="7" borderId="23" xfId="0" applyNumberFormat="1" applyFont="1" applyFill="1" applyBorder="1" applyAlignment="1" applyProtection="1">
      <alignment horizontal="centerContinuous"/>
    </xf>
    <xf numFmtId="10" fontId="7" fillId="8" borderId="35" xfId="0" applyNumberFormat="1" applyFont="1" applyFill="1" applyBorder="1" applyAlignment="1" applyProtection="1">
      <alignment horizontal="center" vertical="center" wrapText="1"/>
    </xf>
    <xf numFmtId="165" fontId="9" fillId="0" borderId="36" xfId="0" quotePrefix="1" applyNumberFormat="1" applyFont="1" applyBorder="1" applyAlignment="1" applyProtection="1">
      <alignment horizontal="center"/>
    </xf>
    <xf numFmtId="15" fontId="7" fillId="0" borderId="31" xfId="0" applyNumberFormat="1" applyFont="1" applyFill="1" applyBorder="1" applyAlignment="1">
      <alignment horizontal="left"/>
    </xf>
    <xf numFmtId="10" fontId="7" fillId="0" borderId="22" xfId="0" applyNumberFormat="1" applyFont="1" applyBorder="1" applyAlignment="1" applyProtection="1">
      <alignment horizontal="centerContinuous"/>
    </xf>
    <xf numFmtId="0" fontId="4" fillId="0" borderId="0" xfId="0" applyFont="1" applyFill="1"/>
    <xf numFmtId="165" fontId="9" fillId="0" borderId="37" xfId="0" quotePrefix="1" applyNumberFormat="1" applyFont="1" applyBorder="1" applyAlignment="1" applyProtection="1">
      <alignment horizontal="center"/>
    </xf>
    <xf numFmtId="15" fontId="7" fillId="0" borderId="1" xfId="0" applyNumberFormat="1" applyFont="1" applyBorder="1" applyAlignment="1">
      <alignment horizontal="left"/>
    </xf>
    <xf numFmtId="15" fontId="7" fillId="0" borderId="4" xfId="0" applyNumberFormat="1" applyFont="1" applyBorder="1" applyAlignment="1">
      <alignment horizontal="left"/>
    </xf>
    <xf numFmtId="10" fontId="7" fillId="8" borderId="32" xfId="0" applyNumberFormat="1" applyFont="1" applyFill="1" applyBorder="1" applyAlignment="1" applyProtection="1">
      <alignment horizontal="centerContinuous"/>
    </xf>
    <xf numFmtId="14" fontId="4" fillId="3" borderId="0" xfId="0" applyNumberFormat="1" applyFont="1" applyFill="1"/>
    <xf numFmtId="165" fontId="9" fillId="0" borderId="38" xfId="0" quotePrefix="1" applyNumberFormat="1" applyFont="1" applyBorder="1" applyAlignment="1" applyProtection="1">
      <alignment horizontal="center"/>
    </xf>
    <xf numFmtId="15" fontId="7" fillId="0" borderId="39" xfId="0" applyNumberFormat="1" applyFont="1" applyBorder="1" applyAlignment="1">
      <alignment horizontal="left"/>
    </xf>
    <xf numFmtId="15" fontId="7" fillId="0" borderId="12" xfId="0" applyNumberFormat="1" applyFont="1" applyBorder="1" applyAlignment="1">
      <alignment horizontal="left"/>
    </xf>
    <xf numFmtId="10" fontId="7" fillId="8" borderId="25" xfId="0" applyNumberFormat="1" applyFont="1" applyFill="1" applyBorder="1" applyAlignment="1" applyProtection="1">
      <alignment horizontal="centerContinuous"/>
    </xf>
    <xf numFmtId="14" fontId="4" fillId="2" borderId="0" xfId="0" applyNumberFormat="1" applyFont="1" applyFill="1"/>
    <xf numFmtId="165" fontId="9" fillId="0" borderId="40" xfId="0" quotePrefix="1" applyNumberFormat="1" applyFont="1" applyBorder="1" applyAlignment="1" applyProtection="1">
      <alignment horizontal="center"/>
    </xf>
    <xf numFmtId="15" fontId="7" fillId="0" borderId="41" xfId="0" applyNumberFormat="1" applyFont="1" applyBorder="1" applyAlignment="1">
      <alignment horizontal="left"/>
    </xf>
    <xf numFmtId="15" fontId="7" fillId="0" borderId="42" xfId="0" applyNumberFormat="1" applyFont="1" applyBorder="1" applyAlignment="1">
      <alignment horizontal="left"/>
    </xf>
    <xf numFmtId="10" fontId="7" fillId="8" borderId="44" xfId="0" applyNumberFormat="1" applyFont="1" applyFill="1" applyBorder="1" applyAlignment="1" applyProtection="1">
      <alignment horizontal="centerContinuous"/>
    </xf>
    <xf numFmtId="15" fontId="7" fillId="0" borderId="23" xfId="0" applyNumberFormat="1" applyFont="1" applyBorder="1" applyAlignment="1">
      <alignment horizontal="left"/>
    </xf>
    <xf numFmtId="10" fontId="7" fillId="8" borderId="19" xfId="0" applyNumberFormat="1" applyFont="1" applyFill="1" applyBorder="1" applyAlignment="1" applyProtection="1">
      <alignment horizontal="centerContinuous"/>
    </xf>
    <xf numFmtId="0" fontId="3" fillId="0" borderId="0" xfId="0" applyFont="1" applyAlignment="1">
      <alignment horizontal="center" vertical="center"/>
    </xf>
    <xf numFmtId="165" fontId="9" fillId="0" borderId="45" xfId="0" quotePrefix="1" applyNumberFormat="1" applyFont="1" applyBorder="1" applyAlignment="1" applyProtection="1">
      <alignment horizontal="center"/>
    </xf>
    <xf numFmtId="15" fontId="7" fillId="0" borderId="46" xfId="0" applyNumberFormat="1" applyFont="1" applyBorder="1" applyAlignment="1">
      <alignment horizontal="left"/>
    </xf>
    <xf numFmtId="10" fontId="7" fillId="8" borderId="48" xfId="0" applyNumberFormat="1" applyFont="1" applyFill="1" applyBorder="1" applyAlignment="1" applyProtection="1">
      <alignment horizontal="centerContinuous"/>
    </xf>
    <xf numFmtId="0" fontId="6" fillId="0" borderId="0" xfId="0" applyFont="1" applyAlignment="1">
      <alignment horizontal="center" vertical="center"/>
    </xf>
    <xf numFmtId="10" fontId="4" fillId="0" borderId="1" xfId="0" applyNumberFormat="1" applyFont="1" applyBorder="1" applyAlignment="1">
      <alignment horizontal="center"/>
    </xf>
    <xf numFmtId="10" fontId="7" fillId="8" borderId="46" xfId="0" applyNumberFormat="1" applyFont="1" applyFill="1" applyBorder="1" applyAlignment="1" applyProtection="1">
      <alignment horizontal="centerContinuous"/>
    </xf>
    <xf numFmtId="10" fontId="7" fillId="8" borderId="49" xfId="0" applyNumberFormat="1" applyFont="1" applyFill="1" applyBorder="1" applyAlignment="1" applyProtection="1">
      <alignment horizontal="centerContinuous"/>
    </xf>
    <xf numFmtId="165" fontId="9" fillId="0" borderId="18" xfId="0" quotePrefix="1" applyNumberFormat="1" applyFont="1" applyBorder="1" applyAlignment="1" applyProtection="1">
      <alignment horizontal="center"/>
    </xf>
    <xf numFmtId="15" fontId="7" fillId="0" borderId="49" xfId="0" applyNumberFormat="1" applyFont="1" applyBorder="1" applyAlignment="1">
      <alignment horizontal="left"/>
    </xf>
    <xf numFmtId="10" fontId="7" fillId="8" borderId="23" xfId="0" applyNumberFormat="1" applyFont="1" applyFill="1" applyBorder="1" applyAlignment="1" applyProtection="1">
      <alignment horizontal="centerContinuous"/>
    </xf>
    <xf numFmtId="15" fontId="7" fillId="0" borderId="50" xfId="0" applyNumberFormat="1" applyFont="1" applyBorder="1" applyAlignment="1">
      <alignment horizontal="left"/>
    </xf>
    <xf numFmtId="10" fontId="7" fillId="0" borderId="50" xfId="0" applyNumberFormat="1" applyFont="1" applyBorder="1" applyAlignment="1" applyProtection="1">
      <alignment horizontal="center" vertical="center" wrapText="1"/>
    </xf>
    <xf numFmtId="10" fontId="4" fillId="0" borderId="1" xfId="0" applyNumberFormat="1" applyFont="1" applyBorder="1" applyAlignment="1">
      <alignment horizontal="center" vertical="center"/>
    </xf>
    <xf numFmtId="10" fontId="7" fillId="0" borderId="46" xfId="0" applyNumberFormat="1" applyFont="1" applyBorder="1" applyAlignment="1" applyProtection="1">
      <alignment horizontal="center" vertical="center" wrapText="1"/>
    </xf>
    <xf numFmtId="10" fontId="7" fillId="0" borderId="23" xfId="0" applyNumberFormat="1" applyFont="1" applyBorder="1" applyAlignment="1" applyProtection="1">
      <alignment horizontal="center" vertical="center" wrapText="1"/>
    </xf>
    <xf numFmtId="10" fontId="7" fillId="8" borderId="23" xfId="0" applyNumberFormat="1" applyFont="1" applyFill="1" applyBorder="1" applyAlignment="1" applyProtection="1">
      <alignment horizontal="center" vertical="center" wrapText="1"/>
    </xf>
    <xf numFmtId="165" fontId="9" fillId="0" borderId="51" xfId="0" applyNumberFormat="1" applyFont="1" applyBorder="1" applyAlignment="1" applyProtection="1">
      <alignment horizontal="center"/>
    </xf>
    <xf numFmtId="15" fontId="7" fillId="0" borderId="52" xfId="0" applyNumberFormat="1" applyFont="1" applyBorder="1" applyAlignment="1">
      <alignment horizontal="left"/>
    </xf>
    <xf numFmtId="10" fontId="7" fillId="0" borderId="52" xfId="0" applyNumberFormat="1" applyFont="1" applyBorder="1" applyAlignment="1" applyProtection="1">
      <alignment horizontal="center" vertical="center" wrapText="1"/>
    </xf>
    <xf numFmtId="165" fontId="9" fillId="0" borderId="37" xfId="0" applyNumberFormat="1" applyFont="1" applyBorder="1" applyAlignment="1" applyProtection="1">
      <alignment horizontal="center"/>
    </xf>
    <xf numFmtId="15" fontId="7" fillId="0" borderId="19" xfId="0" applyNumberFormat="1" applyFont="1" applyBorder="1" applyAlignment="1">
      <alignment horizontal="left"/>
    </xf>
    <xf numFmtId="15" fontId="7" fillId="0" borderId="53" xfId="0" applyNumberFormat="1" applyFont="1" applyBorder="1" applyAlignment="1">
      <alignment horizontal="left"/>
    </xf>
    <xf numFmtId="10" fontId="7" fillId="8" borderId="44" xfId="0" applyNumberFormat="1" applyFont="1" applyFill="1" applyBorder="1" applyAlignment="1" applyProtection="1">
      <alignment horizontal="center" vertical="center" wrapText="1"/>
    </xf>
    <xf numFmtId="165" fontId="9" fillId="0" borderId="55" xfId="0" quotePrefix="1" applyNumberFormat="1" applyFont="1" applyBorder="1" applyAlignment="1" applyProtection="1">
      <alignment horizontal="center"/>
    </xf>
    <xf numFmtId="15" fontId="7" fillId="0" borderId="20" xfId="0" applyNumberFormat="1" applyFont="1" applyBorder="1" applyAlignment="1">
      <alignment horizontal="left"/>
    </xf>
    <xf numFmtId="15" fontId="7" fillId="0" borderId="56" xfId="0" applyNumberFormat="1" applyFont="1" applyBorder="1" applyAlignment="1">
      <alignment horizontal="left"/>
    </xf>
    <xf numFmtId="10" fontId="7" fillId="8" borderId="20" xfId="0" applyNumberFormat="1" applyFont="1" applyFill="1" applyBorder="1" applyAlignment="1" applyProtection="1">
      <alignment horizontal="center" vertical="center" wrapText="1"/>
    </xf>
    <xf numFmtId="15" fontId="7" fillId="0" borderId="54" xfId="0" applyNumberFormat="1" applyFont="1" applyBorder="1" applyAlignment="1">
      <alignment horizontal="left"/>
    </xf>
    <xf numFmtId="10" fontId="7" fillId="8" borderId="32" xfId="0" applyNumberFormat="1" applyFont="1" applyFill="1" applyBorder="1" applyAlignment="1" applyProtection="1">
      <alignment horizontal="center" vertical="center" wrapText="1"/>
    </xf>
    <xf numFmtId="15" fontId="7" fillId="0" borderId="58" xfId="0" applyNumberFormat="1" applyFont="1" applyBorder="1" applyAlignment="1">
      <alignment horizontal="left"/>
    </xf>
    <xf numFmtId="15" fontId="7" fillId="0" borderId="59" xfId="0" applyNumberFormat="1" applyFont="1" applyBorder="1" applyAlignment="1">
      <alignment horizontal="left"/>
    </xf>
    <xf numFmtId="10" fontId="7" fillId="0" borderId="58" xfId="0" applyNumberFormat="1" applyFont="1" applyBorder="1" applyAlignment="1" applyProtection="1">
      <alignment horizontal="centerContinuous"/>
    </xf>
    <xf numFmtId="10" fontId="7" fillId="8" borderId="58" xfId="0" applyNumberFormat="1" applyFont="1" applyFill="1" applyBorder="1" applyAlignment="1" applyProtection="1">
      <alignment horizontal="center" vertical="center" wrapText="1"/>
    </xf>
    <xf numFmtId="15" fontId="7" fillId="0" borderId="32" xfId="0" applyNumberFormat="1" applyFont="1" applyFill="1" applyBorder="1" applyAlignment="1">
      <alignment horizontal="left"/>
    </xf>
    <xf numFmtId="10" fontId="7" fillId="0" borderId="32" xfId="0" applyNumberFormat="1" applyFont="1" applyBorder="1" applyAlignment="1" applyProtection="1">
      <alignment horizontal="center" vertical="center" wrapText="1"/>
    </xf>
    <xf numFmtId="165" fontId="9" fillId="0" borderId="60" xfId="0" quotePrefix="1" applyNumberFormat="1" applyFont="1" applyBorder="1" applyAlignment="1" applyProtection="1">
      <alignment horizontal="center"/>
    </xf>
    <xf numFmtId="15" fontId="7" fillId="0" borderId="61" xfId="0" applyNumberFormat="1" applyFont="1" applyFill="1" applyBorder="1" applyAlignment="1">
      <alignment horizontal="left"/>
    </xf>
    <xf numFmtId="15" fontId="7" fillId="0" borderId="62" xfId="0" applyNumberFormat="1" applyFont="1" applyBorder="1" applyAlignment="1">
      <alignment horizontal="left"/>
    </xf>
    <xf numFmtId="15" fontId="7" fillId="0" borderId="63" xfId="0" applyNumberFormat="1" applyFont="1" applyBorder="1" applyAlignment="1">
      <alignment horizontal="left"/>
    </xf>
    <xf numFmtId="10" fontId="7" fillId="8" borderId="61" xfId="0" applyNumberFormat="1" applyFont="1" applyFill="1" applyBorder="1" applyAlignment="1" applyProtection="1">
      <alignment horizontal="center" vertical="center" wrapText="1"/>
    </xf>
    <xf numFmtId="166" fontId="4" fillId="0" borderId="0" xfId="0" applyNumberFormat="1" applyFont="1"/>
    <xf numFmtId="167" fontId="4" fillId="0" borderId="1" xfId="0" applyNumberFormat="1" applyFont="1" applyBorder="1"/>
    <xf numFmtId="164" fontId="4" fillId="3" borderId="0" xfId="1" applyFont="1" applyFill="1"/>
    <xf numFmtId="164" fontId="4" fillId="4" borderId="0" xfId="0" applyNumberFormat="1" applyFont="1" applyFill="1"/>
    <xf numFmtId="164" fontId="4" fillId="5" borderId="0" xfId="0" applyNumberFormat="1" applyFont="1" applyFill="1"/>
    <xf numFmtId="14" fontId="4" fillId="9" borderId="0" xfId="0" applyNumberFormat="1" applyFont="1" applyFill="1"/>
    <xf numFmtId="0" fontId="4" fillId="0" borderId="1" xfId="0" applyFont="1" applyBorder="1" applyAlignment="1">
      <alignment horizontal="center"/>
    </xf>
    <xf numFmtId="165" fontId="7" fillId="0" borderId="15" xfId="0" applyNumberFormat="1" applyFont="1" applyBorder="1" applyAlignment="1" applyProtection="1">
      <alignment horizontal="centerContinuous"/>
    </xf>
    <xf numFmtId="0" fontId="7" fillId="0" borderId="14" xfId="0" applyFont="1" applyBorder="1" applyAlignment="1">
      <alignment horizontal="centerContinuous"/>
    </xf>
    <xf numFmtId="15" fontId="7" fillId="0" borderId="25" xfId="0" applyNumberFormat="1" applyFont="1" applyFill="1" applyBorder="1" applyAlignment="1">
      <alignment horizontal="left"/>
    </xf>
    <xf numFmtId="15" fontId="7" fillId="0" borderId="57" xfId="0" applyNumberFormat="1" applyFont="1" applyBorder="1" applyAlignment="1">
      <alignment horizontal="left"/>
    </xf>
    <xf numFmtId="10" fontId="7" fillId="0" borderId="64" xfId="0" applyNumberFormat="1" applyFont="1" applyBorder="1" applyAlignment="1" applyProtection="1">
      <alignment horizontal="center" vertical="center" wrapText="1"/>
    </xf>
    <xf numFmtId="10" fontId="7" fillId="8" borderId="65" xfId="0" applyNumberFormat="1" applyFont="1" applyFill="1" applyBorder="1" applyAlignment="1" applyProtection="1">
      <alignment horizontal="center" vertical="center" wrapText="1"/>
    </xf>
    <xf numFmtId="15" fontId="7" fillId="0" borderId="58" xfId="0" applyNumberFormat="1" applyFont="1" applyFill="1" applyBorder="1" applyAlignment="1">
      <alignment horizontal="left"/>
    </xf>
    <xf numFmtId="10" fontId="7" fillId="8" borderId="25" xfId="0" applyNumberFormat="1" applyFont="1" applyFill="1" applyBorder="1" applyAlignment="1" applyProtection="1">
      <alignment horizontal="center" vertical="center" wrapText="1"/>
    </xf>
    <xf numFmtId="10" fontId="7" fillId="8" borderId="66" xfId="0" applyNumberFormat="1" applyFont="1" applyFill="1" applyBorder="1" applyAlignment="1" applyProtection="1">
      <alignment horizontal="center" vertical="center" wrapText="1"/>
    </xf>
    <xf numFmtId="165" fontId="9" fillId="0" borderId="67" xfId="0" quotePrefix="1" applyNumberFormat="1" applyFont="1" applyBorder="1" applyAlignment="1" applyProtection="1">
      <alignment horizontal="center"/>
    </xf>
    <xf numFmtId="15" fontId="7" fillId="0" borderId="68" xfId="0" applyNumberFormat="1" applyFont="1" applyFill="1" applyBorder="1" applyAlignment="1">
      <alignment horizontal="left"/>
    </xf>
    <xf numFmtId="15" fontId="7" fillId="0" borderId="69" xfId="0" applyNumberFormat="1" applyFont="1" applyBorder="1" applyAlignment="1">
      <alignment horizontal="left"/>
    </xf>
    <xf numFmtId="15" fontId="7" fillId="0" borderId="70" xfId="0" applyNumberFormat="1" applyFont="1" applyBorder="1" applyAlignment="1">
      <alignment horizontal="left"/>
    </xf>
    <xf numFmtId="10" fontId="7" fillId="8" borderId="68" xfId="0" applyNumberFormat="1" applyFont="1" applyFill="1" applyBorder="1" applyAlignment="1" applyProtection="1">
      <alignment horizontal="center" vertical="center" wrapText="1"/>
    </xf>
    <xf numFmtId="10" fontId="7" fillId="0" borderId="73" xfId="0" applyNumberFormat="1" applyFont="1" applyBorder="1" applyAlignment="1" applyProtection="1">
      <alignment horizontal="center" vertical="center" wrapText="1"/>
    </xf>
    <xf numFmtId="0" fontId="14" fillId="0" borderId="0" xfId="0" applyFont="1" applyFill="1" applyAlignment="1">
      <alignment vertical="center"/>
    </xf>
    <xf numFmtId="0" fontId="4" fillId="0" borderId="1" xfId="0" applyFont="1" applyBorder="1" applyAlignment="1">
      <alignment horizontal="center"/>
    </xf>
    <xf numFmtId="168" fontId="4" fillId="0" borderId="1" xfId="0" applyNumberFormat="1" applyFont="1" applyBorder="1"/>
    <xf numFmtId="164" fontId="4" fillId="0" borderId="0" xfId="1" applyFont="1" applyFill="1" applyBorder="1"/>
    <xf numFmtId="14" fontId="4" fillId="0" borderId="76" xfId="0" applyNumberFormat="1" applyFont="1" applyBorder="1"/>
    <xf numFmtId="10" fontId="4" fillId="0" borderId="77" xfId="0" applyNumberFormat="1" applyFont="1" applyBorder="1" applyAlignment="1">
      <alignment horizontal="center"/>
    </xf>
    <xf numFmtId="168" fontId="4" fillId="0" borderId="77" xfId="0" applyNumberFormat="1" applyFont="1" applyBorder="1"/>
    <xf numFmtId="0" fontId="4" fillId="0" borderId="77" xfId="0" applyFont="1" applyBorder="1" applyAlignment="1">
      <alignment horizontal="center"/>
    </xf>
    <xf numFmtId="167" fontId="4" fillId="0" borderId="77" xfId="0" applyNumberFormat="1" applyFont="1" applyBorder="1"/>
    <xf numFmtId="164" fontId="4" fillId="2" borderId="78" xfId="1" applyFont="1" applyFill="1" applyBorder="1"/>
    <xf numFmtId="14" fontId="4" fillId="0" borderId="79" xfId="0" applyNumberFormat="1" applyFont="1" applyBorder="1"/>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15" fillId="0" borderId="81" xfId="0" applyFont="1" applyBorder="1" applyAlignment="1">
      <alignment horizontal="center" vertical="center"/>
    </xf>
    <xf numFmtId="166" fontId="3" fillId="0" borderId="82" xfId="0" applyNumberFormat="1" applyFont="1" applyBorder="1" applyAlignment="1">
      <alignment horizontal="center" vertical="center"/>
    </xf>
    <xf numFmtId="0" fontId="3" fillId="0" borderId="83" xfId="0" applyFont="1" applyBorder="1" applyAlignment="1">
      <alignment horizontal="center" vertical="center"/>
    </xf>
    <xf numFmtId="14" fontId="4" fillId="0" borderId="84" xfId="0" applyNumberFormat="1" applyFont="1" applyBorder="1"/>
    <xf numFmtId="10" fontId="4" fillId="0" borderId="31" xfId="0" applyNumberFormat="1" applyFont="1" applyBorder="1" applyAlignment="1">
      <alignment horizontal="center"/>
    </xf>
    <xf numFmtId="168" fontId="4" fillId="0" borderId="31" xfId="0" applyNumberFormat="1" applyFont="1" applyBorder="1"/>
    <xf numFmtId="0" fontId="4" fillId="0" borderId="31" xfId="0" applyFont="1" applyBorder="1" applyAlignment="1">
      <alignment horizontal="center"/>
    </xf>
    <xf numFmtId="167" fontId="4" fillId="0" borderId="31" xfId="0" applyNumberFormat="1" applyFont="1" applyBorder="1"/>
    <xf numFmtId="14" fontId="4" fillId="0" borderId="1" xfId="0" applyNumberFormat="1" applyFont="1" applyFill="1" applyBorder="1"/>
    <xf numFmtId="10" fontId="4" fillId="0" borderId="1" xfId="0" applyNumberFormat="1" applyFont="1" applyFill="1" applyBorder="1" applyAlignment="1">
      <alignment horizontal="center"/>
    </xf>
    <xf numFmtId="0" fontId="4" fillId="0" borderId="77" xfId="0" applyFont="1" applyBorder="1" applyAlignment="1">
      <alignment horizontal="center"/>
    </xf>
    <xf numFmtId="0" fontId="3" fillId="0" borderId="81" xfId="0" applyFont="1" applyBorder="1" applyAlignment="1">
      <alignment horizontal="center" vertical="center"/>
    </xf>
    <xf numFmtId="0" fontId="4" fillId="0" borderId="1" xfId="0" applyFont="1" applyBorder="1" applyAlignment="1">
      <alignment horizontal="center"/>
    </xf>
    <xf numFmtId="10" fontId="7" fillId="7" borderId="2" xfId="0" applyNumberFormat="1" applyFont="1" applyFill="1" applyBorder="1" applyAlignment="1" applyProtection="1">
      <alignment horizontal="center"/>
    </xf>
    <xf numFmtId="10" fontId="7" fillId="7" borderId="4" xfId="0" applyNumberFormat="1" applyFont="1" applyFill="1" applyBorder="1" applyAlignment="1" applyProtection="1">
      <alignment horizontal="center"/>
    </xf>
    <xf numFmtId="10" fontId="7" fillId="0" borderId="49" xfId="0" applyNumberFormat="1" applyFont="1" applyBorder="1" applyAlignment="1" applyProtection="1">
      <alignment horizontal="center" vertical="center" wrapText="1"/>
    </xf>
    <xf numFmtId="0" fontId="9" fillId="0" borderId="49" xfId="0" applyFont="1" applyBorder="1" applyAlignment="1">
      <alignment horizontal="center" vertical="center" wrapText="1"/>
    </xf>
    <xf numFmtId="10" fontId="7" fillId="0" borderId="2" xfId="0" applyNumberFormat="1" applyFont="1" applyBorder="1" applyAlignment="1" applyProtection="1">
      <alignment horizontal="center" vertical="center" wrapText="1"/>
    </xf>
    <xf numFmtId="0" fontId="9" fillId="0" borderId="3" xfId="0" applyFont="1" applyBorder="1" applyAlignment="1">
      <alignment horizontal="center" vertical="center" wrapText="1"/>
    </xf>
    <xf numFmtId="10" fontId="7" fillId="0" borderId="11" xfId="0" applyNumberFormat="1" applyFont="1" applyBorder="1" applyAlignment="1" applyProtection="1">
      <alignment horizontal="center" vertical="center" wrapText="1"/>
    </xf>
    <xf numFmtId="0" fontId="9" fillId="0" borderId="0" xfId="0" applyFont="1" applyBorder="1" applyAlignment="1">
      <alignment horizontal="center" vertical="center" wrapText="1"/>
    </xf>
    <xf numFmtId="10" fontId="7" fillId="0" borderId="43" xfId="0" applyNumberFormat="1" applyFont="1" applyBorder="1" applyAlignment="1" applyProtection="1">
      <alignment horizontal="center" vertical="center" wrapText="1"/>
    </xf>
    <xf numFmtId="0" fontId="9" fillId="0" borderId="42" xfId="0" applyFont="1" applyBorder="1" applyAlignment="1">
      <alignment horizontal="center" vertical="center" wrapText="1"/>
    </xf>
    <xf numFmtId="0" fontId="7" fillId="0" borderId="16" xfId="0"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165" fontId="13" fillId="0" borderId="23" xfId="0" applyNumberFormat="1" applyFont="1" applyBorder="1" applyAlignment="1" applyProtection="1">
      <alignment horizontal="center" vertical="center"/>
    </xf>
    <xf numFmtId="165" fontId="13" fillId="0" borderId="28" xfId="0" applyNumberFormat="1" applyFont="1" applyBorder="1" applyAlignment="1" applyProtection="1">
      <alignment horizontal="center" vertical="center"/>
    </xf>
    <xf numFmtId="165" fontId="13" fillId="0" borderId="24" xfId="0" applyNumberFormat="1" applyFont="1" applyBorder="1" applyAlignment="1" applyProtection="1">
      <alignment horizontal="center" vertical="center" wrapText="1"/>
    </xf>
    <xf numFmtId="165" fontId="13" fillId="0" borderId="29" xfId="0" applyNumberFormat="1" applyFont="1" applyBorder="1" applyAlignment="1" applyProtection="1">
      <alignment horizontal="center" vertical="center" wrapText="1"/>
    </xf>
    <xf numFmtId="10" fontId="7" fillId="0" borderId="33" xfId="0" applyNumberFormat="1" applyFont="1" applyBorder="1" applyAlignment="1" applyProtection="1">
      <alignment horizontal="center"/>
    </xf>
    <xf numFmtId="10" fontId="7" fillId="0" borderId="34" xfId="0" applyNumberFormat="1" applyFont="1" applyBorder="1" applyAlignment="1" applyProtection="1">
      <alignment horizontal="center"/>
    </xf>
    <xf numFmtId="10" fontId="7" fillId="0" borderId="23" xfId="0" applyNumberFormat="1" applyFont="1" applyBorder="1" applyAlignment="1" applyProtection="1">
      <alignment horizontal="center" vertical="center" wrapText="1"/>
    </xf>
    <xf numFmtId="0" fontId="9" fillId="0" borderId="23" xfId="0" applyFont="1" applyBorder="1" applyAlignment="1">
      <alignment horizontal="center" vertical="center" wrapText="1"/>
    </xf>
    <xf numFmtId="10" fontId="7" fillId="0" borderId="47" xfId="0" applyNumberFormat="1" applyFont="1" applyBorder="1" applyAlignment="1" applyProtection="1">
      <alignment horizontal="center" vertical="center" wrapText="1"/>
    </xf>
    <xf numFmtId="10" fontId="7" fillId="0" borderId="48" xfId="0" applyNumberFormat="1" applyFont="1" applyBorder="1" applyAlignment="1" applyProtection="1">
      <alignment horizontal="center" vertical="center" wrapText="1"/>
    </xf>
    <xf numFmtId="10" fontId="7" fillId="0" borderId="46" xfId="0" applyNumberFormat="1" applyFont="1" applyBorder="1" applyAlignment="1" applyProtection="1">
      <alignment horizontal="center" vertical="center" wrapText="1"/>
    </xf>
    <xf numFmtId="0" fontId="9" fillId="0" borderId="46" xfId="0" applyFont="1" applyBorder="1" applyAlignment="1">
      <alignment horizontal="center" vertical="center" wrapText="1"/>
    </xf>
    <xf numFmtId="10" fontId="10" fillId="8" borderId="58" xfId="0" applyNumberFormat="1" applyFont="1" applyFill="1" applyBorder="1" applyAlignment="1" applyProtection="1">
      <alignment horizontal="center" vertical="center" wrapText="1"/>
    </xf>
    <xf numFmtId="0" fontId="11" fillId="8" borderId="59" xfId="0" applyFont="1" applyFill="1" applyBorder="1" applyAlignment="1">
      <alignment horizontal="center" vertical="center" wrapText="1"/>
    </xf>
    <xf numFmtId="10" fontId="7" fillId="0" borderId="50" xfId="0" applyNumberFormat="1" applyFont="1" applyBorder="1" applyAlignment="1" applyProtection="1">
      <alignment horizontal="center" vertical="center" wrapText="1"/>
    </xf>
    <xf numFmtId="0" fontId="9" fillId="0" borderId="50" xfId="0" applyFont="1" applyBorder="1" applyAlignment="1">
      <alignment horizontal="center" vertical="center" wrapText="1"/>
    </xf>
    <xf numFmtId="10" fontId="10" fillId="8" borderId="50" xfId="0" applyNumberFormat="1" applyFont="1" applyFill="1" applyBorder="1" applyAlignment="1" applyProtection="1">
      <alignment horizontal="center" vertical="center" wrapText="1"/>
    </xf>
    <xf numFmtId="0" fontId="11" fillId="8" borderId="50" xfId="0" applyFont="1" applyFill="1" applyBorder="1" applyAlignment="1">
      <alignment horizontal="center" vertical="center" wrapText="1"/>
    </xf>
    <xf numFmtId="10" fontId="7" fillId="0" borderId="32" xfId="0" applyNumberFormat="1" applyFont="1" applyBorder="1" applyAlignment="1" applyProtection="1">
      <alignment horizontal="center" vertical="center" wrapText="1"/>
    </xf>
    <xf numFmtId="0" fontId="9" fillId="0" borderId="54" xfId="0" applyFont="1" applyBorder="1" applyAlignment="1">
      <alignment horizontal="center" vertical="center" wrapText="1"/>
    </xf>
    <xf numFmtId="10" fontId="7" fillId="0" borderId="25" xfId="0" applyNumberFormat="1" applyFont="1" applyBorder="1" applyAlignment="1" applyProtection="1">
      <alignment horizontal="center" vertical="center" wrapText="1"/>
    </xf>
    <xf numFmtId="0" fontId="9" fillId="0" borderId="57" xfId="0" applyFont="1" applyBorder="1" applyAlignment="1">
      <alignment horizontal="center" vertical="center" wrapText="1"/>
    </xf>
    <xf numFmtId="10" fontId="10" fillId="8" borderId="5" xfId="0" applyNumberFormat="1" applyFont="1" applyFill="1" applyBorder="1" applyAlignment="1" applyProtection="1">
      <alignment horizontal="center" vertical="center" wrapText="1"/>
    </xf>
    <xf numFmtId="10" fontId="10" fillId="8" borderId="7" xfId="0" applyNumberFormat="1" applyFont="1" applyFill="1" applyBorder="1" applyAlignment="1" applyProtection="1">
      <alignment horizontal="center" vertical="center" wrapText="1"/>
    </xf>
    <xf numFmtId="10" fontId="7" fillId="0" borderId="58" xfId="0" applyNumberFormat="1" applyFont="1" applyBorder="1" applyAlignment="1" applyProtection="1">
      <alignment horizontal="center" vertical="center" wrapText="1"/>
    </xf>
    <xf numFmtId="0" fontId="9" fillId="0" borderId="59" xfId="0" applyFont="1" applyBorder="1" applyAlignment="1">
      <alignment horizontal="center" vertical="center" wrapText="1"/>
    </xf>
    <xf numFmtId="10" fontId="7" fillId="0" borderId="4" xfId="0" applyNumberFormat="1" applyFont="1" applyBorder="1" applyAlignment="1" applyProtection="1">
      <alignment horizontal="center" vertical="center" wrapText="1"/>
    </xf>
    <xf numFmtId="10" fontId="10" fillId="8" borderId="2" xfId="0" applyNumberFormat="1" applyFont="1" applyFill="1" applyBorder="1" applyAlignment="1" applyProtection="1">
      <alignment horizontal="center" vertical="center" wrapText="1"/>
    </xf>
    <xf numFmtId="10" fontId="10" fillId="8" borderId="4" xfId="0" applyNumberFormat="1"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0" fontId="12" fillId="0" borderId="15"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165" fontId="7" fillId="0" borderId="74" xfId="0" applyNumberFormat="1" applyFont="1" applyBorder="1" applyAlignment="1" applyProtection="1">
      <alignment horizontal="center" vertical="center"/>
    </xf>
    <xf numFmtId="165" fontId="7" fillId="0" borderId="49" xfId="0" applyNumberFormat="1" applyFont="1" applyBorder="1" applyAlignment="1" applyProtection="1">
      <alignment horizontal="center" vertical="center"/>
    </xf>
    <xf numFmtId="165" fontId="7" fillId="0" borderId="62" xfId="0" applyNumberFormat="1" applyFont="1" applyBorder="1" applyAlignment="1" applyProtection="1">
      <alignment horizontal="center" vertical="center"/>
    </xf>
    <xf numFmtId="165" fontId="7" fillId="0" borderId="13" xfId="0" applyNumberFormat="1" applyFont="1" applyBorder="1" applyAlignment="1" applyProtection="1">
      <alignment horizontal="center" vertical="center"/>
    </xf>
    <xf numFmtId="165" fontId="7" fillId="0" borderId="18" xfId="0" applyNumberFormat="1" applyFont="1" applyBorder="1" applyAlignment="1" applyProtection="1">
      <alignment horizontal="center" vertical="center"/>
    </xf>
    <xf numFmtId="165" fontId="7" fillId="0" borderId="75" xfId="0" applyNumberFormat="1" applyFont="1" applyBorder="1" applyAlignment="1" applyProtection="1">
      <alignment horizontal="center" vertical="center"/>
    </xf>
    <xf numFmtId="165" fontId="7" fillId="0" borderId="56" xfId="0" applyNumberFormat="1" applyFont="1" applyBorder="1" applyAlignment="1" applyProtection="1">
      <alignment horizontal="center" vertical="center"/>
    </xf>
    <xf numFmtId="165" fontId="7" fillId="0" borderId="63" xfId="0" applyNumberFormat="1" applyFont="1" applyBorder="1" applyAlignment="1" applyProtection="1">
      <alignment horizontal="center" vertical="center"/>
    </xf>
    <xf numFmtId="165" fontId="7" fillId="0" borderId="20" xfId="0" applyNumberFormat="1" applyFont="1" applyBorder="1" applyAlignment="1" applyProtection="1">
      <alignment horizontal="center" vertical="center"/>
    </xf>
    <xf numFmtId="165" fontId="7" fillId="0" borderId="61" xfId="0" applyNumberFormat="1" applyFont="1" applyBorder="1" applyAlignment="1" applyProtection="1">
      <alignment horizontal="center" vertical="center"/>
    </xf>
    <xf numFmtId="10" fontId="10" fillId="8" borderId="71" xfId="0" applyNumberFormat="1" applyFont="1" applyFill="1" applyBorder="1" applyAlignment="1" applyProtection="1">
      <alignment horizontal="center" vertical="center" wrapText="1"/>
    </xf>
    <xf numFmtId="10" fontId="10" fillId="8" borderId="72" xfId="0" applyNumberFormat="1" applyFont="1" applyFill="1" applyBorder="1" applyAlignment="1" applyProtection="1">
      <alignment horizontal="center" vertical="center" wrapText="1"/>
    </xf>
    <xf numFmtId="10" fontId="7" fillId="0" borderId="61" xfId="0" applyNumberFormat="1" applyFont="1" applyBorder="1" applyAlignment="1" applyProtection="1">
      <alignment horizontal="center" vertical="center" wrapText="1"/>
    </xf>
    <xf numFmtId="0" fontId="9" fillId="0" borderId="63" xfId="0" applyFont="1" applyBorder="1" applyAlignment="1">
      <alignment horizontal="center" vertical="center" wrapText="1"/>
    </xf>
    <xf numFmtId="0" fontId="4" fillId="0" borderId="31" xfId="0" applyFont="1" applyBorder="1" applyAlignment="1">
      <alignment horizontal="center"/>
    </xf>
    <xf numFmtId="0" fontId="10" fillId="6" borderId="2" xfId="0" applyFont="1" applyFill="1" applyBorder="1" applyAlignment="1">
      <alignment vertical="center"/>
    </xf>
    <xf numFmtId="0" fontId="10" fillId="6" borderId="3" xfId="0" applyFont="1" applyFill="1" applyBorder="1" applyAlignment="1">
      <alignment vertical="center"/>
    </xf>
    <xf numFmtId="0" fontId="10" fillId="6" borderId="4" xfId="0" applyFont="1" applyFill="1" applyBorder="1" applyAlignment="1">
      <alignment vertical="center"/>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400049</xdr:colOff>
      <xdr:row>1</xdr:row>
      <xdr:rowOff>209549</xdr:rowOff>
    </xdr:from>
    <xdr:to>
      <xdr:col>4</xdr:col>
      <xdr:colOff>352424</xdr:colOff>
      <xdr:row>2</xdr:row>
      <xdr:rowOff>180974</xdr:rowOff>
    </xdr:to>
    <xdr:sp macro="" textlink="">
      <xdr:nvSpPr>
        <xdr:cNvPr id="2" name="Right Arrow 1"/>
        <xdr:cNvSpPr/>
      </xdr:nvSpPr>
      <xdr:spPr>
        <a:xfrm rot="10800000">
          <a:off x="2295524" y="590549"/>
          <a:ext cx="561975"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3</xdr:row>
      <xdr:rowOff>0</xdr:rowOff>
    </xdr:from>
    <xdr:to>
      <xdr:col>4</xdr:col>
      <xdr:colOff>495300</xdr:colOff>
      <xdr:row>3</xdr:row>
      <xdr:rowOff>180975</xdr:rowOff>
    </xdr:to>
    <xdr:sp macro="" textlink="">
      <xdr:nvSpPr>
        <xdr:cNvPr id="3" name="Right Arrow 2"/>
        <xdr:cNvSpPr/>
      </xdr:nvSpPr>
      <xdr:spPr>
        <a:xfrm rot="10800000">
          <a:off x="2438400" y="800100"/>
          <a:ext cx="561975"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47625</xdr:colOff>
      <xdr:row>4</xdr:row>
      <xdr:rowOff>0</xdr:rowOff>
    </xdr:from>
    <xdr:to>
      <xdr:col>5</xdr:col>
      <xdr:colOff>0</xdr:colOff>
      <xdr:row>4</xdr:row>
      <xdr:rowOff>180975</xdr:rowOff>
    </xdr:to>
    <xdr:sp macro="" textlink="">
      <xdr:nvSpPr>
        <xdr:cNvPr id="4" name="Right Arrow 3"/>
        <xdr:cNvSpPr/>
      </xdr:nvSpPr>
      <xdr:spPr>
        <a:xfrm rot="10800000">
          <a:off x="2552700" y="1009650"/>
          <a:ext cx="561975"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tabSelected="1" topLeftCell="A34" zoomScale="90" zoomScaleNormal="90" zoomScalePageLayoutView="90" workbookViewId="0">
      <selection activeCell="J51" sqref="J51"/>
    </sheetView>
  </sheetViews>
  <sheetFormatPr baseColWidth="10" defaultColWidth="9.140625" defaultRowHeight="16.5" x14ac:dyDescent="0.3"/>
  <cols>
    <col min="1" max="1" width="10.140625" style="2" customWidth="1"/>
    <col min="2" max="2" width="18.28515625" style="2" customWidth="1"/>
    <col min="3" max="3" width="16" style="2" customWidth="1"/>
    <col min="4" max="4" width="10.140625" style="2" customWidth="1"/>
    <col min="5" max="6" width="9.140625" style="2"/>
    <col min="7" max="7" width="19.28515625" style="2" customWidth="1"/>
    <col min="8" max="8" width="8.7109375" style="74" bestFit="1" customWidth="1"/>
    <col min="9" max="9" width="16.42578125" style="2" customWidth="1"/>
    <col min="10" max="14" width="9.140625" style="2"/>
    <col min="15" max="15" width="16.42578125" style="2" customWidth="1"/>
    <col min="16" max="17" width="2.42578125" style="2" customWidth="1"/>
    <col min="18" max="18" width="13.7109375" style="5" customWidth="1"/>
    <col min="19" max="19" width="11.140625" style="5" customWidth="1"/>
    <col min="20" max="20" width="10.85546875" style="5" customWidth="1"/>
    <col min="21" max="21" width="10.140625" style="5" customWidth="1"/>
    <col min="22" max="22" width="16.42578125" style="5" customWidth="1"/>
    <col min="23" max="23" width="4.42578125" style="5" hidden="1" customWidth="1"/>
    <col min="24" max="24" width="11.42578125" style="5" customWidth="1"/>
    <col min="25" max="25" width="10.7109375" style="5" customWidth="1"/>
    <col min="26" max="27" width="9.140625" style="2"/>
  </cols>
  <sheetData>
    <row r="1" spans="1:27" ht="30" customHeight="1" thickTop="1" x14ac:dyDescent="0.3">
      <c r="A1" s="96" t="s">
        <v>0</v>
      </c>
      <c r="B1" s="3"/>
      <c r="C1" s="3"/>
      <c r="D1" s="3"/>
      <c r="E1" s="4"/>
      <c r="R1" s="174" t="s">
        <v>14</v>
      </c>
      <c r="S1" s="171" t="s">
        <v>7</v>
      </c>
      <c r="T1" s="81" t="s">
        <v>15</v>
      </c>
      <c r="U1" s="82"/>
      <c r="V1" s="132" t="s">
        <v>16</v>
      </c>
      <c r="W1" s="133"/>
      <c r="X1" s="133"/>
      <c r="Y1" s="134"/>
    </row>
    <row r="2" spans="1:27" s="6" customFormat="1" ht="15.75" x14ac:dyDescent="0.25">
      <c r="A2" s="5"/>
      <c r="B2" s="5"/>
      <c r="C2" s="5"/>
      <c r="D2" s="5"/>
      <c r="E2" s="5"/>
      <c r="F2" s="5"/>
      <c r="G2" s="5"/>
      <c r="H2" s="74"/>
      <c r="I2" s="5"/>
      <c r="J2" s="5"/>
      <c r="K2" s="186" t="s">
        <v>52</v>
      </c>
      <c r="L2" s="187"/>
      <c r="M2" s="187"/>
      <c r="N2" s="187"/>
      <c r="O2" s="188"/>
      <c r="P2" s="5"/>
      <c r="Q2" s="5"/>
      <c r="R2" s="175"/>
      <c r="S2" s="172"/>
      <c r="T2" s="177" t="s">
        <v>17</v>
      </c>
      <c r="U2" s="179" t="s">
        <v>18</v>
      </c>
      <c r="V2" s="135" t="s">
        <v>19</v>
      </c>
      <c r="W2" s="136"/>
      <c r="X2" s="139" t="s">
        <v>20</v>
      </c>
      <c r="Y2" s="141" t="s">
        <v>21</v>
      </c>
      <c r="Z2" s="5"/>
      <c r="AA2" s="5"/>
    </row>
    <row r="3" spans="1:27" s="6" customFormat="1" ht="16.5" customHeight="1" x14ac:dyDescent="0.25">
      <c r="A3" s="1" t="s">
        <v>1</v>
      </c>
      <c r="B3" s="76">
        <v>250000</v>
      </c>
      <c r="C3" s="76"/>
      <c r="D3" s="5"/>
      <c r="E3" s="5"/>
      <c r="F3" s="5" t="s">
        <v>4</v>
      </c>
      <c r="G3" s="5"/>
      <c r="H3" s="74"/>
      <c r="I3" s="5"/>
      <c r="J3" s="5"/>
      <c r="K3" s="189" t="s">
        <v>53</v>
      </c>
      <c r="L3" s="190"/>
      <c r="M3" s="190"/>
      <c r="N3" s="190"/>
      <c r="O3" s="191"/>
      <c r="P3" s="5"/>
      <c r="Q3" s="5"/>
      <c r="R3" s="176"/>
      <c r="S3" s="173"/>
      <c r="T3" s="178"/>
      <c r="U3" s="180"/>
      <c r="V3" s="137"/>
      <c r="W3" s="138"/>
      <c r="X3" s="140"/>
      <c r="Y3" s="142"/>
      <c r="Z3" s="5"/>
      <c r="AA3" s="5"/>
    </row>
    <row r="4" spans="1:27" s="6" customFormat="1" ht="16.5" customHeight="1" x14ac:dyDescent="0.25">
      <c r="A4" s="1" t="s">
        <v>2</v>
      </c>
      <c r="B4" s="77">
        <f>SUM(I12:I46)</f>
        <v>188399.58481849762</v>
      </c>
      <c r="C4" s="77"/>
      <c r="D4" s="5"/>
      <c r="E4" s="5"/>
      <c r="F4" s="5" t="s">
        <v>5</v>
      </c>
      <c r="G4" s="5"/>
      <c r="H4" s="74"/>
      <c r="I4" s="5"/>
      <c r="J4" s="5"/>
      <c r="K4" s="192"/>
      <c r="L4" s="193"/>
      <c r="M4" s="193"/>
      <c r="N4" s="193"/>
      <c r="O4" s="194"/>
      <c r="P4" s="5"/>
      <c r="Q4" s="5"/>
      <c r="R4" s="7" t="s">
        <v>22</v>
      </c>
      <c r="S4" s="8">
        <v>39171</v>
      </c>
      <c r="T4" s="9">
        <v>39173</v>
      </c>
      <c r="U4" s="10">
        <v>39263</v>
      </c>
      <c r="V4" s="143">
        <v>0.16750000000000001</v>
      </c>
      <c r="W4" s="144"/>
      <c r="X4" s="11"/>
      <c r="Y4" s="12"/>
      <c r="Z4" s="5"/>
      <c r="AA4" s="5"/>
    </row>
    <row r="5" spans="1:27" s="6" customFormat="1" ht="15.75" x14ac:dyDescent="0.25">
      <c r="A5" s="1" t="s">
        <v>3</v>
      </c>
      <c r="B5" s="78">
        <f>SUM(B3:B4)</f>
        <v>438399.58481849765</v>
      </c>
      <c r="C5" s="78"/>
      <c r="D5" s="5"/>
      <c r="E5" s="5"/>
      <c r="F5" s="5" t="s">
        <v>6</v>
      </c>
      <c r="G5" s="5"/>
      <c r="H5" s="74"/>
      <c r="I5" s="5"/>
      <c r="J5" s="5"/>
      <c r="K5" s="195"/>
      <c r="L5" s="196"/>
      <c r="M5" s="196"/>
      <c r="N5" s="196"/>
      <c r="O5" s="197"/>
      <c r="P5" s="5"/>
      <c r="Q5" s="5"/>
      <c r="R5" s="13" t="s">
        <v>22</v>
      </c>
      <c r="S5" s="8">
        <v>39171</v>
      </c>
      <c r="T5" s="9">
        <v>39173</v>
      </c>
      <c r="U5" s="14">
        <v>39538</v>
      </c>
      <c r="V5" s="122"/>
      <c r="W5" s="123"/>
      <c r="X5" s="15">
        <v>0.22620000000000001</v>
      </c>
      <c r="Y5" s="12"/>
      <c r="Z5" s="5"/>
      <c r="AA5" s="5"/>
    </row>
    <row r="6" spans="1:27" s="6" customFormat="1" ht="16.5" customHeight="1" x14ac:dyDescent="0.25">
      <c r="A6" s="1"/>
      <c r="B6" s="16"/>
      <c r="C6" s="16"/>
      <c r="D6" s="5"/>
      <c r="E6" s="5"/>
      <c r="F6" s="5"/>
      <c r="G6" s="5"/>
      <c r="H6" s="74"/>
      <c r="I6" s="5"/>
      <c r="J6" s="5"/>
      <c r="K6" s="198" t="s">
        <v>54</v>
      </c>
      <c r="L6" s="199"/>
      <c r="M6" s="199"/>
      <c r="N6" s="199"/>
      <c r="O6" s="200"/>
      <c r="P6" s="5"/>
      <c r="Q6" s="5"/>
      <c r="R6" s="17" t="s">
        <v>23</v>
      </c>
      <c r="S6" s="18">
        <v>39262</v>
      </c>
      <c r="T6" s="19">
        <v>39264</v>
      </c>
      <c r="U6" s="18">
        <v>39355</v>
      </c>
      <c r="V6" s="126">
        <v>0.19009999999999999</v>
      </c>
      <c r="W6" s="127"/>
      <c r="X6" s="20"/>
      <c r="Y6" s="12"/>
      <c r="Z6" s="5"/>
      <c r="AA6" s="5"/>
    </row>
    <row r="7" spans="1:27" s="6" customFormat="1" ht="15.75" x14ac:dyDescent="0.25">
      <c r="A7" s="1" t="s">
        <v>13</v>
      </c>
      <c r="B7" s="16"/>
      <c r="C7" s="16"/>
      <c r="D7" s="21">
        <v>41315</v>
      </c>
      <c r="E7" s="5"/>
      <c r="F7" s="5"/>
      <c r="G7" s="5"/>
      <c r="H7" s="74"/>
      <c r="I7" s="5"/>
      <c r="J7" s="5"/>
      <c r="K7" s="201"/>
      <c r="L7" s="202"/>
      <c r="M7" s="202"/>
      <c r="N7" s="202"/>
      <c r="O7" s="203"/>
      <c r="P7" s="5"/>
      <c r="Q7" s="5"/>
      <c r="R7" s="22" t="s">
        <v>24</v>
      </c>
      <c r="S7" s="23">
        <v>39353</v>
      </c>
      <c r="T7" s="24">
        <v>39356</v>
      </c>
      <c r="U7" s="23">
        <v>39447</v>
      </c>
      <c r="V7" s="128">
        <v>0.21260000000000001</v>
      </c>
      <c r="W7" s="129"/>
      <c r="X7" s="25"/>
      <c r="Y7" s="12"/>
      <c r="Z7" s="5"/>
      <c r="AA7" s="5"/>
    </row>
    <row r="8" spans="1:27" s="6" customFormat="1" ht="15.75" x14ac:dyDescent="0.25">
      <c r="A8" s="1" t="s">
        <v>50</v>
      </c>
      <c r="B8" s="16"/>
      <c r="C8" s="16"/>
      <c r="D8" s="26">
        <v>42005</v>
      </c>
      <c r="E8" s="5"/>
      <c r="F8" s="5"/>
      <c r="G8" s="5"/>
      <c r="H8" s="74"/>
      <c r="I8" s="5"/>
      <c r="J8" s="5"/>
      <c r="K8" s="201"/>
      <c r="L8" s="202"/>
      <c r="M8" s="202"/>
      <c r="N8" s="202"/>
      <c r="O8" s="203"/>
      <c r="P8" s="5"/>
      <c r="Q8" s="5"/>
      <c r="R8" s="27" t="s">
        <v>25</v>
      </c>
      <c r="S8" s="28">
        <v>39444</v>
      </c>
      <c r="T8" s="29">
        <v>39448</v>
      </c>
      <c r="U8" s="28">
        <v>39538</v>
      </c>
      <c r="V8" s="130">
        <v>0.21829999999999999</v>
      </c>
      <c r="W8" s="131"/>
      <c r="X8" s="30"/>
      <c r="Y8" s="12"/>
      <c r="Z8" s="5"/>
      <c r="AA8" s="5"/>
    </row>
    <row r="9" spans="1:27" s="6" customFormat="1" ht="15.75" x14ac:dyDescent="0.25">
      <c r="A9" s="1" t="s">
        <v>51</v>
      </c>
      <c r="B9" s="16"/>
      <c r="C9" s="16"/>
      <c r="D9" s="79">
        <v>42290</v>
      </c>
      <c r="E9" s="5"/>
      <c r="F9" s="5"/>
      <c r="G9" s="5"/>
      <c r="H9" s="74"/>
      <c r="I9" s="5"/>
      <c r="J9" s="5"/>
      <c r="K9" s="201"/>
      <c r="L9" s="202"/>
      <c r="M9" s="202"/>
      <c r="N9" s="202"/>
      <c r="O9" s="203"/>
      <c r="P9" s="5"/>
      <c r="Q9" s="5"/>
      <c r="R9" s="7" t="s">
        <v>26</v>
      </c>
      <c r="S9" s="31">
        <v>39538</v>
      </c>
      <c r="T9" s="31">
        <v>39539</v>
      </c>
      <c r="U9" s="31">
        <v>39629</v>
      </c>
      <c r="V9" s="145">
        <v>0.21920000000000001</v>
      </c>
      <c r="W9" s="146"/>
      <c r="X9" s="32"/>
      <c r="Y9" s="12"/>
      <c r="Z9" s="5"/>
      <c r="AA9" s="5"/>
    </row>
    <row r="10" spans="1:27" s="6" customFormat="1" thickBot="1" x14ac:dyDescent="0.3">
      <c r="A10" s="5"/>
      <c r="B10" s="5"/>
      <c r="C10" s="5"/>
      <c r="D10" s="5"/>
      <c r="E10" s="5"/>
      <c r="F10" s="5"/>
      <c r="G10" s="5"/>
      <c r="H10" s="74"/>
      <c r="I10" s="5"/>
      <c r="J10" s="5"/>
      <c r="K10" s="201"/>
      <c r="L10" s="202"/>
      <c r="M10" s="202"/>
      <c r="N10" s="202"/>
      <c r="O10" s="203"/>
      <c r="P10" s="5"/>
      <c r="Q10" s="5"/>
      <c r="R10" s="34" t="s">
        <v>27</v>
      </c>
      <c r="S10" s="35">
        <v>39626</v>
      </c>
      <c r="T10" s="35">
        <v>39630</v>
      </c>
      <c r="U10" s="35">
        <v>39721</v>
      </c>
      <c r="V10" s="147">
        <v>0.21510000000000001</v>
      </c>
      <c r="W10" s="148"/>
      <c r="X10" s="36"/>
      <c r="Y10" s="12"/>
      <c r="Z10" s="5"/>
      <c r="AA10" s="5"/>
    </row>
    <row r="11" spans="1:27" s="6" customFormat="1" thickBot="1" x14ac:dyDescent="0.3">
      <c r="A11" s="107" t="s">
        <v>7</v>
      </c>
      <c r="B11" s="108" t="s">
        <v>47</v>
      </c>
      <c r="C11" s="109" t="s">
        <v>11</v>
      </c>
      <c r="D11" s="108" t="s">
        <v>48</v>
      </c>
      <c r="E11" s="120" t="s">
        <v>8</v>
      </c>
      <c r="F11" s="120"/>
      <c r="G11" s="108" t="s">
        <v>9</v>
      </c>
      <c r="H11" s="110" t="s">
        <v>10</v>
      </c>
      <c r="I11" s="111" t="s">
        <v>12</v>
      </c>
      <c r="J11" s="5"/>
      <c r="K11" s="198" t="s">
        <v>58</v>
      </c>
      <c r="L11" s="199"/>
      <c r="M11" s="199"/>
      <c r="N11" s="199"/>
      <c r="O11" s="200"/>
      <c r="P11" s="5"/>
      <c r="Q11" s="5"/>
      <c r="R11" s="34" t="s">
        <v>28</v>
      </c>
      <c r="S11" s="35">
        <v>39721</v>
      </c>
      <c r="T11" s="35">
        <v>39722</v>
      </c>
      <c r="U11" s="35">
        <v>39813</v>
      </c>
      <c r="V11" s="149">
        <v>0.2102</v>
      </c>
      <c r="W11" s="150"/>
      <c r="X11" s="39"/>
      <c r="Y11" s="12"/>
      <c r="Z11" s="5"/>
      <c r="AA11" s="5"/>
    </row>
    <row r="12" spans="1:27" s="6" customFormat="1" thickBot="1" x14ac:dyDescent="0.3">
      <c r="A12" s="100">
        <v>41315</v>
      </c>
      <c r="B12" s="101">
        <v>0.20749999999999999</v>
      </c>
      <c r="C12" s="101">
        <f>B12*1.5</f>
        <v>0.31124999999999997</v>
      </c>
      <c r="D12" s="102">
        <f>C12</f>
        <v>0.31124999999999997</v>
      </c>
      <c r="E12" s="119">
        <f t="shared" ref="E12:E24" si="0">(((1+D12)^(1/12))-1)*12</f>
        <v>0.27406365167816737</v>
      </c>
      <c r="F12" s="119"/>
      <c r="G12" s="103">
        <f>E12/12</f>
        <v>2.2838637639847281E-2</v>
      </c>
      <c r="H12" s="104">
        <f>G12*100</f>
        <v>2.2838637639847281</v>
      </c>
      <c r="I12" s="105">
        <f>G12*B$3*18/31</f>
        <v>3315.2861090100896</v>
      </c>
      <c r="J12" s="5"/>
      <c r="K12" s="201"/>
      <c r="L12" s="202"/>
      <c r="M12" s="202"/>
      <c r="N12" s="202"/>
      <c r="O12" s="203"/>
      <c r="P12" s="5"/>
      <c r="Q12" s="5"/>
      <c r="R12" s="34" t="s">
        <v>29</v>
      </c>
      <c r="S12" s="35">
        <v>39812</v>
      </c>
      <c r="T12" s="35">
        <v>39814</v>
      </c>
      <c r="U12" s="35">
        <v>39903</v>
      </c>
      <c r="V12" s="149">
        <v>0.20469999999999999</v>
      </c>
      <c r="W12" s="150"/>
      <c r="X12" s="40"/>
      <c r="Y12" s="12"/>
      <c r="Z12" s="5"/>
      <c r="AA12" s="5"/>
    </row>
    <row r="13" spans="1:27" s="6" customFormat="1" thickBot="1" x14ac:dyDescent="0.3">
      <c r="A13" s="100">
        <v>41334</v>
      </c>
      <c r="B13" s="101">
        <v>0.20749999999999999</v>
      </c>
      <c r="C13" s="101">
        <f t="shared" ref="C13:C24" si="1">B13*1.5</f>
        <v>0.31124999999999997</v>
      </c>
      <c r="D13" s="102">
        <f t="shared" ref="D13:D24" si="2">C13</f>
        <v>0.31124999999999997</v>
      </c>
      <c r="E13" s="119">
        <f t="shared" si="0"/>
        <v>0.27406365167816737</v>
      </c>
      <c r="F13" s="119"/>
      <c r="G13" s="103">
        <f t="shared" ref="G13:G24" si="3">E13/12</f>
        <v>2.2838637639847281E-2</v>
      </c>
      <c r="H13" s="104">
        <f t="shared" ref="H13:H24" si="4">G13*100</f>
        <v>2.2838637639847281</v>
      </c>
      <c r="I13" s="105">
        <f>G13*B$3</f>
        <v>5709.6594099618205</v>
      </c>
      <c r="J13" s="5"/>
      <c r="K13" s="201"/>
      <c r="L13" s="202"/>
      <c r="M13" s="202"/>
      <c r="N13" s="202"/>
      <c r="O13" s="203"/>
      <c r="P13" s="5"/>
      <c r="Q13" s="5"/>
      <c r="R13" s="41" t="s">
        <v>30</v>
      </c>
      <c r="S13" s="35">
        <v>39903</v>
      </c>
      <c r="T13" s="35">
        <v>39904</v>
      </c>
      <c r="U13" s="35">
        <v>39994</v>
      </c>
      <c r="V13" s="149">
        <v>0.20280000000000001</v>
      </c>
      <c r="W13" s="150"/>
      <c r="X13" s="39"/>
      <c r="Y13" s="12"/>
      <c r="Z13" s="5"/>
      <c r="AA13" s="5"/>
    </row>
    <row r="14" spans="1:27" s="6" customFormat="1" thickBot="1" x14ac:dyDescent="0.3">
      <c r="A14" s="100">
        <v>41365</v>
      </c>
      <c r="B14" s="101">
        <v>0.20830000000000001</v>
      </c>
      <c r="C14" s="101">
        <f t="shared" si="1"/>
        <v>0.31245000000000001</v>
      </c>
      <c r="D14" s="102">
        <f t="shared" si="2"/>
        <v>0.31245000000000001</v>
      </c>
      <c r="E14" s="119">
        <f t="shared" si="0"/>
        <v>0.27499931751912055</v>
      </c>
      <c r="F14" s="119"/>
      <c r="G14" s="103">
        <f t="shared" si="3"/>
        <v>2.2916609793260045E-2</v>
      </c>
      <c r="H14" s="104">
        <f t="shared" si="4"/>
        <v>2.2916609793260045</v>
      </c>
      <c r="I14" s="105">
        <f t="shared" ref="I14:I46" si="5">G14*B$3</f>
        <v>5729.1524483150115</v>
      </c>
      <c r="J14" s="5"/>
      <c r="K14" s="201"/>
      <c r="L14" s="202"/>
      <c r="M14" s="202"/>
      <c r="N14" s="202"/>
      <c r="O14" s="203"/>
      <c r="P14" s="5"/>
      <c r="Q14" s="5"/>
      <c r="R14" s="7" t="s">
        <v>31</v>
      </c>
      <c r="S14" s="42">
        <v>39994</v>
      </c>
      <c r="T14" s="42">
        <v>39995</v>
      </c>
      <c r="U14" s="42">
        <v>40086</v>
      </c>
      <c r="V14" s="124">
        <v>0.1865</v>
      </c>
      <c r="W14" s="125"/>
      <c r="X14" s="43"/>
      <c r="Y14" s="12"/>
      <c r="Z14" s="5"/>
      <c r="AA14" s="5"/>
    </row>
    <row r="15" spans="1:27" s="6" customFormat="1" thickBot="1" x14ac:dyDescent="0.3">
      <c r="A15" s="100">
        <v>41395</v>
      </c>
      <c r="B15" s="101">
        <v>0.20830000000000001</v>
      </c>
      <c r="C15" s="101">
        <f t="shared" si="1"/>
        <v>0.31245000000000001</v>
      </c>
      <c r="D15" s="102">
        <f t="shared" si="2"/>
        <v>0.31245000000000001</v>
      </c>
      <c r="E15" s="119">
        <f t="shared" si="0"/>
        <v>0.27499931751912055</v>
      </c>
      <c r="F15" s="119"/>
      <c r="G15" s="103">
        <f t="shared" si="3"/>
        <v>2.2916609793260045E-2</v>
      </c>
      <c r="H15" s="104">
        <f t="shared" si="4"/>
        <v>2.2916609793260045</v>
      </c>
      <c r="I15" s="105">
        <f t="shared" si="5"/>
        <v>5729.1524483150115</v>
      </c>
      <c r="J15" s="5"/>
      <c r="K15" s="201"/>
      <c r="L15" s="202"/>
      <c r="M15" s="202"/>
      <c r="N15" s="202"/>
      <c r="O15" s="203"/>
      <c r="P15" s="5"/>
      <c r="Q15" s="5"/>
      <c r="R15" s="7">
        <v>1486</v>
      </c>
      <c r="S15" s="35">
        <v>40086</v>
      </c>
      <c r="T15" s="35">
        <v>40087</v>
      </c>
      <c r="U15" s="35">
        <v>40178</v>
      </c>
      <c r="V15" s="149">
        <v>0.17280000000000001</v>
      </c>
      <c r="W15" s="150"/>
      <c r="X15" s="43"/>
      <c r="Y15" s="12"/>
      <c r="Z15" s="5"/>
      <c r="AA15" s="5"/>
    </row>
    <row r="16" spans="1:27" s="6" customFormat="1" thickBot="1" x14ac:dyDescent="0.3">
      <c r="A16" s="100">
        <v>41426</v>
      </c>
      <c r="B16" s="101">
        <v>0.20830000000000001</v>
      </c>
      <c r="C16" s="101">
        <f t="shared" si="1"/>
        <v>0.31245000000000001</v>
      </c>
      <c r="D16" s="102">
        <f t="shared" si="2"/>
        <v>0.31245000000000001</v>
      </c>
      <c r="E16" s="119">
        <f t="shared" si="0"/>
        <v>0.27499931751912055</v>
      </c>
      <c r="F16" s="119"/>
      <c r="G16" s="103">
        <f t="shared" si="3"/>
        <v>2.2916609793260045E-2</v>
      </c>
      <c r="H16" s="104">
        <f t="shared" si="4"/>
        <v>2.2916609793260045</v>
      </c>
      <c r="I16" s="105">
        <f t="shared" si="5"/>
        <v>5729.1524483150115</v>
      </c>
      <c r="J16" s="5"/>
      <c r="K16" s="201"/>
      <c r="L16" s="202"/>
      <c r="M16" s="202"/>
      <c r="N16" s="202"/>
      <c r="O16" s="203"/>
      <c r="P16" s="5"/>
      <c r="Q16" s="5"/>
      <c r="R16" s="34">
        <v>2039</v>
      </c>
      <c r="S16" s="35">
        <v>40177</v>
      </c>
      <c r="T16" s="35">
        <v>40179</v>
      </c>
      <c r="U16" s="35">
        <v>40268</v>
      </c>
      <c r="V16" s="149">
        <v>0.16139999999999999</v>
      </c>
      <c r="W16" s="150"/>
      <c r="X16" s="43"/>
      <c r="Y16" s="12"/>
      <c r="Z16" s="5"/>
      <c r="AA16" s="5"/>
    </row>
    <row r="17" spans="1:27" s="6" customFormat="1" thickBot="1" x14ac:dyDescent="0.3">
      <c r="A17" s="100">
        <v>41456</v>
      </c>
      <c r="B17" s="101">
        <v>0.2034</v>
      </c>
      <c r="C17" s="101">
        <f t="shared" si="1"/>
        <v>0.30509999999999998</v>
      </c>
      <c r="D17" s="102">
        <f t="shared" si="2"/>
        <v>0.30509999999999998</v>
      </c>
      <c r="E17" s="119">
        <f t="shared" si="0"/>
        <v>0.26925600960722118</v>
      </c>
      <c r="F17" s="119"/>
      <c r="G17" s="103">
        <f t="shared" si="3"/>
        <v>2.2438000800601765E-2</v>
      </c>
      <c r="H17" s="104">
        <f t="shared" si="4"/>
        <v>2.2438000800601765</v>
      </c>
      <c r="I17" s="105">
        <f t="shared" si="5"/>
        <v>5609.5002001504408</v>
      </c>
      <c r="J17" s="5"/>
      <c r="K17" s="201"/>
      <c r="L17" s="202"/>
      <c r="M17" s="202"/>
      <c r="N17" s="202"/>
      <c r="O17" s="203"/>
      <c r="P17" s="5"/>
      <c r="Q17" s="5"/>
      <c r="R17" s="41" t="s">
        <v>32</v>
      </c>
      <c r="S17" s="42">
        <v>40267</v>
      </c>
      <c r="T17" s="42">
        <v>40269</v>
      </c>
      <c r="U17" s="42">
        <v>40359</v>
      </c>
      <c r="V17" s="124">
        <v>0.15310000000000001</v>
      </c>
      <c r="W17" s="125"/>
      <c r="X17" s="43"/>
      <c r="Y17" s="12"/>
      <c r="Z17" s="5"/>
      <c r="AA17" s="5"/>
    </row>
    <row r="18" spans="1:27" s="6" customFormat="1" thickBot="1" x14ac:dyDescent="0.3">
      <c r="A18" s="100">
        <v>41487</v>
      </c>
      <c r="B18" s="101">
        <v>0.2034</v>
      </c>
      <c r="C18" s="101">
        <f t="shared" si="1"/>
        <v>0.30509999999999998</v>
      </c>
      <c r="D18" s="102">
        <f t="shared" si="2"/>
        <v>0.30509999999999998</v>
      </c>
      <c r="E18" s="119">
        <f t="shared" si="0"/>
        <v>0.26925600960722118</v>
      </c>
      <c r="F18" s="119"/>
      <c r="G18" s="103">
        <f t="shared" si="3"/>
        <v>2.2438000800601765E-2</v>
      </c>
      <c r="H18" s="104">
        <f t="shared" si="4"/>
        <v>2.2438000800601765</v>
      </c>
      <c r="I18" s="105">
        <f t="shared" si="5"/>
        <v>5609.5002001504408</v>
      </c>
      <c r="J18" s="5"/>
      <c r="K18" s="201"/>
      <c r="L18" s="202"/>
      <c r="M18" s="202"/>
      <c r="N18" s="202"/>
      <c r="O18" s="203"/>
      <c r="P18" s="5"/>
      <c r="Q18" s="5"/>
      <c r="R18" s="7">
        <v>1311</v>
      </c>
      <c r="S18" s="31">
        <v>40359</v>
      </c>
      <c r="T18" s="31">
        <v>40360</v>
      </c>
      <c r="U18" s="31">
        <v>40451</v>
      </c>
      <c r="V18" s="145">
        <v>0.14940000000000001</v>
      </c>
      <c r="W18" s="146"/>
      <c r="X18" s="43"/>
      <c r="Y18" s="12"/>
      <c r="Z18" s="5"/>
      <c r="AA18" s="5"/>
    </row>
    <row r="19" spans="1:27" s="6" customFormat="1" thickBot="1" x14ac:dyDescent="0.3">
      <c r="A19" s="100">
        <v>41518</v>
      </c>
      <c r="B19" s="101">
        <v>0.2034</v>
      </c>
      <c r="C19" s="101">
        <f t="shared" si="1"/>
        <v>0.30509999999999998</v>
      </c>
      <c r="D19" s="102">
        <f t="shared" si="2"/>
        <v>0.30509999999999998</v>
      </c>
      <c r="E19" s="119">
        <f t="shared" si="0"/>
        <v>0.26925600960722118</v>
      </c>
      <c r="F19" s="119"/>
      <c r="G19" s="103">
        <f t="shared" si="3"/>
        <v>2.2438000800601765E-2</v>
      </c>
      <c r="H19" s="104">
        <f t="shared" si="4"/>
        <v>2.2438000800601765</v>
      </c>
      <c r="I19" s="105">
        <f t="shared" si="5"/>
        <v>5609.5002001504408</v>
      </c>
      <c r="J19" s="5"/>
      <c r="K19" s="201"/>
      <c r="L19" s="202"/>
      <c r="M19" s="202"/>
      <c r="N19" s="202"/>
      <c r="O19" s="203"/>
      <c r="P19" s="5"/>
      <c r="Q19" s="5"/>
      <c r="R19" s="7">
        <v>1920</v>
      </c>
      <c r="S19" s="44">
        <v>40451</v>
      </c>
      <c r="T19" s="44">
        <v>40452</v>
      </c>
      <c r="U19" s="44">
        <v>40543</v>
      </c>
      <c r="V19" s="153">
        <v>0.1421</v>
      </c>
      <c r="W19" s="154"/>
      <c r="X19" s="45">
        <v>0.24590000000000001</v>
      </c>
      <c r="Y19" s="12"/>
      <c r="Z19" s="5"/>
      <c r="AA19" s="5"/>
    </row>
    <row r="20" spans="1:27" s="6" customFormat="1" thickBot="1" x14ac:dyDescent="0.3">
      <c r="A20" s="100">
        <v>41548</v>
      </c>
      <c r="B20" s="101">
        <v>0.19850000000000001</v>
      </c>
      <c r="C20" s="101">
        <f t="shared" si="1"/>
        <v>0.29775000000000001</v>
      </c>
      <c r="D20" s="102">
        <f t="shared" si="2"/>
        <v>0.29775000000000001</v>
      </c>
      <c r="E20" s="119">
        <f t="shared" si="0"/>
        <v>0.2634829753213328</v>
      </c>
      <c r="F20" s="119"/>
      <c r="G20" s="103">
        <f t="shared" si="3"/>
        <v>2.1956914610111067E-2</v>
      </c>
      <c r="H20" s="104">
        <f t="shared" si="4"/>
        <v>2.1956914610111067</v>
      </c>
      <c r="I20" s="105">
        <f t="shared" si="5"/>
        <v>5489.2286525277668</v>
      </c>
      <c r="J20" s="5"/>
      <c r="K20" s="201"/>
      <c r="L20" s="202"/>
      <c r="M20" s="202"/>
      <c r="N20" s="202"/>
      <c r="O20" s="203"/>
      <c r="P20" s="5"/>
      <c r="Q20" s="5"/>
      <c r="R20" s="7">
        <v>2476</v>
      </c>
      <c r="S20" s="44">
        <v>40542</v>
      </c>
      <c r="T20" s="44">
        <v>40544</v>
      </c>
      <c r="U20" s="44">
        <v>40633</v>
      </c>
      <c r="V20" s="153">
        <v>0.15609999999999999</v>
      </c>
      <c r="W20" s="154"/>
      <c r="X20" s="45">
        <v>0.26590000000000003</v>
      </c>
      <c r="Y20" s="12"/>
      <c r="Z20" s="5"/>
      <c r="AA20" s="5"/>
    </row>
    <row r="21" spans="1:27" s="6" customFormat="1" thickBot="1" x14ac:dyDescent="0.3">
      <c r="A21" s="100">
        <v>41579</v>
      </c>
      <c r="B21" s="101">
        <v>0.19850000000000001</v>
      </c>
      <c r="C21" s="101">
        <f t="shared" si="1"/>
        <v>0.29775000000000001</v>
      </c>
      <c r="D21" s="102">
        <f t="shared" si="2"/>
        <v>0.29775000000000001</v>
      </c>
      <c r="E21" s="119">
        <f t="shared" si="0"/>
        <v>0.2634829753213328</v>
      </c>
      <c r="F21" s="119"/>
      <c r="G21" s="103">
        <f t="shared" si="3"/>
        <v>2.1956914610111067E-2</v>
      </c>
      <c r="H21" s="104">
        <f t="shared" si="4"/>
        <v>2.1956914610111067</v>
      </c>
      <c r="I21" s="105">
        <f t="shared" si="5"/>
        <v>5489.2286525277668</v>
      </c>
      <c r="J21" s="5"/>
      <c r="K21" s="201"/>
      <c r="L21" s="202"/>
      <c r="M21" s="202"/>
      <c r="N21" s="202"/>
      <c r="O21" s="203"/>
      <c r="P21" s="5"/>
      <c r="Q21" s="5"/>
      <c r="R21" s="7" t="s">
        <v>33</v>
      </c>
      <c r="S21" s="35">
        <v>40633</v>
      </c>
      <c r="T21" s="35">
        <v>40634</v>
      </c>
      <c r="U21" s="35">
        <v>40724</v>
      </c>
      <c r="V21" s="153">
        <v>0.1769</v>
      </c>
      <c r="W21" s="154"/>
      <c r="X21" s="47">
        <v>0.29330000000000001</v>
      </c>
      <c r="Y21" s="12"/>
      <c r="Z21" s="5"/>
      <c r="AA21" s="5"/>
    </row>
    <row r="22" spans="1:27" s="6" customFormat="1" thickBot="1" x14ac:dyDescent="0.3">
      <c r="A22" s="100">
        <v>41609</v>
      </c>
      <c r="B22" s="101">
        <v>0.19850000000000001</v>
      </c>
      <c r="C22" s="101">
        <f t="shared" si="1"/>
        <v>0.29775000000000001</v>
      </c>
      <c r="D22" s="102">
        <f t="shared" si="2"/>
        <v>0.29775000000000001</v>
      </c>
      <c r="E22" s="119">
        <f t="shared" si="0"/>
        <v>0.2634829753213328</v>
      </c>
      <c r="F22" s="119"/>
      <c r="G22" s="103">
        <f t="shared" si="3"/>
        <v>2.1956914610111067E-2</v>
      </c>
      <c r="H22" s="104">
        <f t="shared" si="4"/>
        <v>2.1956914610111067</v>
      </c>
      <c r="I22" s="105">
        <f t="shared" si="5"/>
        <v>5489.2286525277668</v>
      </c>
      <c r="J22" s="5"/>
      <c r="K22" s="201"/>
      <c r="L22" s="202"/>
      <c r="M22" s="202"/>
      <c r="N22" s="202"/>
      <c r="O22" s="203"/>
      <c r="P22" s="5"/>
      <c r="Q22" s="5"/>
      <c r="R22" s="7">
        <v>1047</v>
      </c>
      <c r="S22" s="31">
        <v>40724</v>
      </c>
      <c r="T22" s="31">
        <v>40725</v>
      </c>
      <c r="U22" s="31">
        <v>40816</v>
      </c>
      <c r="V22" s="153">
        <v>0.18629999999999999</v>
      </c>
      <c r="W22" s="154"/>
      <c r="X22" s="48">
        <v>0.32329999999999998</v>
      </c>
      <c r="Y22" s="12"/>
      <c r="Z22" s="5"/>
      <c r="AA22" s="5"/>
    </row>
    <row r="23" spans="1:27" s="6" customFormat="1" thickBot="1" x14ac:dyDescent="0.3">
      <c r="A23" s="100">
        <v>41640</v>
      </c>
      <c r="B23" s="101">
        <v>0.19650000000000001</v>
      </c>
      <c r="C23" s="101">
        <f t="shared" si="1"/>
        <v>0.29475000000000001</v>
      </c>
      <c r="D23" s="102">
        <f t="shared" si="2"/>
        <v>0.29475000000000001</v>
      </c>
      <c r="E23" s="119">
        <f t="shared" si="0"/>
        <v>0.26111801757170383</v>
      </c>
      <c r="F23" s="119"/>
      <c r="G23" s="103">
        <f t="shared" si="3"/>
        <v>2.1759834797641986E-2</v>
      </c>
      <c r="H23" s="104">
        <f t="shared" si="4"/>
        <v>2.1759834797641986</v>
      </c>
      <c r="I23" s="105">
        <f t="shared" si="5"/>
        <v>5439.9586994104966</v>
      </c>
      <c r="J23" s="5"/>
      <c r="K23" s="201"/>
      <c r="L23" s="202"/>
      <c r="M23" s="202"/>
      <c r="N23" s="202"/>
      <c r="O23" s="203"/>
      <c r="P23" s="5"/>
      <c r="Q23" s="5"/>
      <c r="R23" s="7">
        <v>1684</v>
      </c>
      <c r="S23" s="31">
        <v>40816</v>
      </c>
      <c r="T23" s="31">
        <v>40817</v>
      </c>
      <c r="U23" s="31">
        <v>40908</v>
      </c>
      <c r="V23" s="153">
        <v>0.19389999999999999</v>
      </c>
      <c r="W23" s="154"/>
      <c r="X23" s="49"/>
      <c r="Y23" s="12"/>
      <c r="Z23" s="5"/>
      <c r="AA23" s="5"/>
    </row>
    <row r="24" spans="1:27" s="6" customFormat="1" thickBot="1" x14ac:dyDescent="0.3">
      <c r="A24" s="100">
        <v>41671</v>
      </c>
      <c r="B24" s="101">
        <v>0.19650000000000001</v>
      </c>
      <c r="C24" s="101">
        <f t="shared" si="1"/>
        <v>0.29475000000000001</v>
      </c>
      <c r="D24" s="102">
        <f t="shared" si="2"/>
        <v>0.29475000000000001</v>
      </c>
      <c r="E24" s="119">
        <f t="shared" si="0"/>
        <v>0.26111801757170383</v>
      </c>
      <c r="F24" s="119"/>
      <c r="G24" s="103">
        <f t="shared" si="3"/>
        <v>2.1759834797641986E-2</v>
      </c>
      <c r="H24" s="104">
        <f t="shared" si="4"/>
        <v>2.1759834797641986</v>
      </c>
      <c r="I24" s="105">
        <f t="shared" si="5"/>
        <v>5439.9586994104966</v>
      </c>
      <c r="J24" s="5"/>
      <c r="K24" s="201"/>
      <c r="L24" s="202"/>
      <c r="M24" s="202"/>
      <c r="N24" s="202"/>
      <c r="O24" s="203"/>
      <c r="P24" s="5"/>
      <c r="Q24" s="5"/>
      <c r="R24" s="50">
        <v>1684</v>
      </c>
      <c r="S24" s="51">
        <v>40816</v>
      </c>
      <c r="T24" s="51">
        <v>40817</v>
      </c>
      <c r="U24" s="51">
        <v>41182</v>
      </c>
      <c r="V24" s="155"/>
      <c r="W24" s="156"/>
      <c r="X24" s="52">
        <v>0.33450000000000002</v>
      </c>
      <c r="Y24" s="12"/>
      <c r="Z24" s="5"/>
      <c r="AA24" s="5"/>
    </row>
    <row r="25" spans="1:27" s="6" customFormat="1" thickBot="1" x14ac:dyDescent="0.3">
      <c r="A25" s="100">
        <v>41699</v>
      </c>
      <c r="B25" s="101">
        <v>0.19650000000000001</v>
      </c>
      <c r="C25" s="101">
        <f t="shared" ref="C25:C46" si="6">B25*1.5</f>
        <v>0.29475000000000001</v>
      </c>
      <c r="D25" s="102">
        <f>C25</f>
        <v>0.29475000000000001</v>
      </c>
      <c r="E25" s="119">
        <f>(((1+D25)^(1/12))-1)*12</f>
        <v>0.26111801757170383</v>
      </c>
      <c r="F25" s="119"/>
      <c r="G25" s="103">
        <f t="shared" ref="G25:G46" si="7">E25/12</f>
        <v>2.1759834797641986E-2</v>
      </c>
      <c r="H25" s="104">
        <f t="shared" ref="H25:H46" si="8">G25*100</f>
        <v>2.1759834797641986</v>
      </c>
      <c r="I25" s="105">
        <f t="shared" si="5"/>
        <v>5439.9586994104966</v>
      </c>
      <c r="J25" s="5"/>
      <c r="K25" s="201"/>
      <c r="L25" s="202"/>
      <c r="M25" s="202"/>
      <c r="N25" s="202"/>
      <c r="O25" s="203"/>
      <c r="P25" s="5"/>
      <c r="Q25" s="5"/>
      <c r="R25" s="53" t="s">
        <v>34</v>
      </c>
      <c r="S25" s="54">
        <v>40905</v>
      </c>
      <c r="T25" s="42">
        <v>40909</v>
      </c>
      <c r="U25" s="55">
        <v>40999</v>
      </c>
      <c r="V25" s="157">
        <v>0.19919999999999999</v>
      </c>
      <c r="W25" s="158"/>
      <c r="X25" s="56"/>
      <c r="Y25" s="12"/>
      <c r="Z25" s="5"/>
      <c r="AA25" s="5"/>
    </row>
    <row r="26" spans="1:27" s="37" customFormat="1" thickBot="1" x14ac:dyDescent="0.3">
      <c r="A26" s="100">
        <v>41730</v>
      </c>
      <c r="B26" s="38">
        <v>0.1963</v>
      </c>
      <c r="C26" s="38">
        <f t="shared" si="6"/>
        <v>0.29444999999999999</v>
      </c>
      <c r="D26" s="98">
        <f>C26</f>
        <v>0.29444999999999999</v>
      </c>
      <c r="E26" s="121">
        <f t="shared" ref="E26:E44" si="9">(((1+D26)^(1/12))-1)*12</f>
        <v>0.26088124560186543</v>
      </c>
      <c r="F26" s="121"/>
      <c r="G26" s="80">
        <f t="shared" si="7"/>
        <v>2.1740103800155453E-2</v>
      </c>
      <c r="H26" s="75">
        <f t="shared" si="8"/>
        <v>2.1740103800155453</v>
      </c>
      <c r="I26" s="105">
        <f t="shared" si="5"/>
        <v>5435.0259500388629</v>
      </c>
      <c r="J26" s="33"/>
      <c r="K26" s="201"/>
      <c r="L26" s="202"/>
      <c r="M26" s="202"/>
      <c r="N26" s="202"/>
      <c r="O26" s="203"/>
      <c r="P26" s="33"/>
      <c r="Q26" s="33"/>
      <c r="R26" s="57" t="s">
        <v>35</v>
      </c>
      <c r="S26" s="58">
        <v>40998</v>
      </c>
      <c r="T26" s="31">
        <v>41000</v>
      </c>
      <c r="U26" s="59">
        <v>41090</v>
      </c>
      <c r="V26" s="159">
        <v>0.20519999999999999</v>
      </c>
      <c r="W26" s="160"/>
      <c r="X26" s="60"/>
      <c r="Y26" s="12"/>
      <c r="Z26" s="33"/>
      <c r="AA26" s="33"/>
    </row>
    <row r="27" spans="1:27" s="6" customFormat="1" thickBot="1" x14ac:dyDescent="0.3">
      <c r="A27" s="100">
        <v>41760</v>
      </c>
      <c r="B27" s="38">
        <v>0.1963</v>
      </c>
      <c r="C27" s="38">
        <f t="shared" si="6"/>
        <v>0.29444999999999999</v>
      </c>
      <c r="D27" s="98">
        <f t="shared" ref="D27:D46" si="10">C27</f>
        <v>0.29444999999999999</v>
      </c>
      <c r="E27" s="121">
        <f t="shared" si="9"/>
        <v>0.26088124560186543</v>
      </c>
      <c r="F27" s="121"/>
      <c r="G27" s="80">
        <f t="shared" si="7"/>
        <v>2.1740103800155453E-2</v>
      </c>
      <c r="H27" s="75">
        <f t="shared" si="8"/>
        <v>2.1740103800155453</v>
      </c>
      <c r="I27" s="105">
        <f t="shared" si="5"/>
        <v>5435.0259500388629</v>
      </c>
      <c r="J27" s="5"/>
      <c r="K27" s="201" t="s">
        <v>59</v>
      </c>
      <c r="L27" s="202"/>
      <c r="M27" s="202"/>
      <c r="N27" s="202"/>
      <c r="O27" s="203"/>
      <c r="P27" s="5"/>
      <c r="Q27" s="5"/>
      <c r="R27" s="17" t="s">
        <v>36</v>
      </c>
      <c r="S27" s="10">
        <v>41089</v>
      </c>
      <c r="T27" s="51">
        <v>41091</v>
      </c>
      <c r="U27" s="61">
        <v>41182</v>
      </c>
      <c r="V27" s="157">
        <v>0.20860000000000001</v>
      </c>
      <c r="W27" s="158"/>
      <c r="X27" s="62"/>
      <c r="Y27" s="12"/>
      <c r="Z27" s="5"/>
      <c r="AA27" s="5"/>
    </row>
    <row r="28" spans="1:27" s="6" customFormat="1" thickBot="1" x14ac:dyDescent="0.3">
      <c r="A28" s="100">
        <v>41791</v>
      </c>
      <c r="B28" s="38">
        <v>0.1963</v>
      </c>
      <c r="C28" s="38">
        <f t="shared" si="6"/>
        <v>0.29444999999999999</v>
      </c>
      <c r="D28" s="98">
        <f t="shared" si="10"/>
        <v>0.29444999999999999</v>
      </c>
      <c r="E28" s="121">
        <f t="shared" si="9"/>
        <v>0.26088124560186543</v>
      </c>
      <c r="F28" s="121"/>
      <c r="G28" s="80">
        <f t="shared" si="7"/>
        <v>2.1740103800155453E-2</v>
      </c>
      <c r="H28" s="75">
        <f t="shared" si="8"/>
        <v>2.1740103800155453</v>
      </c>
      <c r="I28" s="105">
        <f t="shared" si="5"/>
        <v>5435.0259500388629</v>
      </c>
      <c r="J28" s="5"/>
      <c r="K28" s="201"/>
      <c r="L28" s="202"/>
      <c r="M28" s="202"/>
      <c r="N28" s="202"/>
      <c r="O28" s="203"/>
      <c r="P28" s="5"/>
      <c r="Q28" s="5"/>
      <c r="R28" s="57">
        <v>1528</v>
      </c>
      <c r="S28" s="63">
        <v>41180</v>
      </c>
      <c r="T28" s="44">
        <v>41183</v>
      </c>
      <c r="U28" s="64">
        <v>41274</v>
      </c>
      <c r="V28" s="157">
        <v>0.2089</v>
      </c>
      <c r="W28" s="158"/>
      <c r="X28" s="62"/>
      <c r="Y28" s="12"/>
      <c r="Z28" s="5"/>
      <c r="AA28" s="5"/>
    </row>
    <row r="29" spans="1:27" s="6" customFormat="1" ht="15.75" customHeight="1" thickBot="1" x14ac:dyDescent="0.3">
      <c r="A29" s="100">
        <v>41821</v>
      </c>
      <c r="B29" s="38">
        <v>0.1933</v>
      </c>
      <c r="C29" s="38">
        <f t="shared" si="6"/>
        <v>0.28994999999999999</v>
      </c>
      <c r="D29" s="98">
        <f t="shared" si="10"/>
        <v>0.28994999999999999</v>
      </c>
      <c r="E29" s="121">
        <f t="shared" si="9"/>
        <v>0.2573236167322035</v>
      </c>
      <c r="F29" s="121"/>
      <c r="G29" s="80">
        <f t="shared" si="7"/>
        <v>2.1443634727683625E-2</v>
      </c>
      <c r="H29" s="75">
        <f t="shared" si="8"/>
        <v>2.1443634727683625</v>
      </c>
      <c r="I29" s="105">
        <f t="shared" si="5"/>
        <v>5360.908681920906</v>
      </c>
      <c r="J29" s="5"/>
      <c r="K29" s="201"/>
      <c r="L29" s="202"/>
      <c r="M29" s="202"/>
      <c r="N29" s="202"/>
      <c r="O29" s="203"/>
      <c r="P29" s="5"/>
      <c r="Q29" s="5"/>
      <c r="R29" s="57">
        <v>1528</v>
      </c>
      <c r="S29" s="63">
        <v>41180</v>
      </c>
      <c r="T29" s="44">
        <v>41183</v>
      </c>
      <c r="U29" s="64">
        <v>41547</v>
      </c>
      <c r="V29" s="151"/>
      <c r="W29" s="152"/>
      <c r="X29" s="65">
        <v>0.35630000000000001</v>
      </c>
      <c r="Y29" s="12"/>
      <c r="Z29" s="5"/>
      <c r="AA29" s="5"/>
    </row>
    <row r="30" spans="1:27" s="6" customFormat="1" thickBot="1" x14ac:dyDescent="0.3">
      <c r="A30" s="100">
        <v>41852</v>
      </c>
      <c r="B30" s="38">
        <v>0.1933</v>
      </c>
      <c r="C30" s="38">
        <f t="shared" si="6"/>
        <v>0.28994999999999999</v>
      </c>
      <c r="D30" s="98">
        <f t="shared" si="10"/>
        <v>0.28994999999999999</v>
      </c>
      <c r="E30" s="121">
        <f t="shared" si="9"/>
        <v>0.2573236167322035</v>
      </c>
      <c r="F30" s="121"/>
      <c r="G30" s="80">
        <f t="shared" si="7"/>
        <v>2.1443634727683625E-2</v>
      </c>
      <c r="H30" s="75">
        <f t="shared" si="8"/>
        <v>2.1443634727683625</v>
      </c>
      <c r="I30" s="105">
        <f t="shared" si="5"/>
        <v>5360.908681920906</v>
      </c>
      <c r="J30" s="5"/>
      <c r="K30" s="204"/>
      <c r="L30" s="205"/>
      <c r="M30" s="205"/>
      <c r="N30" s="205"/>
      <c r="O30" s="206"/>
      <c r="P30" s="5"/>
      <c r="Q30" s="5"/>
      <c r="R30" s="57" t="s">
        <v>37</v>
      </c>
      <c r="S30" s="63">
        <v>41271</v>
      </c>
      <c r="T30" s="44">
        <v>41275</v>
      </c>
      <c r="U30" s="64">
        <v>41364</v>
      </c>
      <c r="V30" s="163">
        <v>0.20749999999999999</v>
      </c>
      <c r="W30" s="164"/>
      <c r="X30" s="66"/>
      <c r="Y30" s="12"/>
      <c r="Z30" s="5"/>
      <c r="AA30" s="5"/>
    </row>
    <row r="31" spans="1:27" s="6" customFormat="1" thickBot="1" x14ac:dyDescent="0.3">
      <c r="A31" s="100">
        <v>41883</v>
      </c>
      <c r="B31" s="38">
        <v>0.1933</v>
      </c>
      <c r="C31" s="38">
        <f t="shared" si="6"/>
        <v>0.28994999999999999</v>
      </c>
      <c r="D31" s="98">
        <f t="shared" si="10"/>
        <v>0.28994999999999999</v>
      </c>
      <c r="E31" s="121">
        <f t="shared" si="9"/>
        <v>0.2573236167322035</v>
      </c>
      <c r="F31" s="121"/>
      <c r="G31" s="80">
        <f t="shared" si="7"/>
        <v>2.1443634727683625E-2</v>
      </c>
      <c r="H31" s="75">
        <f t="shared" si="8"/>
        <v>2.1443634727683625</v>
      </c>
      <c r="I31" s="105">
        <f t="shared" si="5"/>
        <v>5360.908681920906</v>
      </c>
      <c r="J31" s="5"/>
      <c r="K31" s="207" t="s">
        <v>55</v>
      </c>
      <c r="L31" s="207"/>
      <c r="M31" s="207"/>
      <c r="N31" s="207"/>
      <c r="O31" s="207"/>
      <c r="P31" s="5"/>
      <c r="Q31" s="5"/>
      <c r="R31" s="57" t="s">
        <v>38</v>
      </c>
      <c r="S31" s="63">
        <v>41360</v>
      </c>
      <c r="T31" s="44">
        <v>41365</v>
      </c>
      <c r="U31" s="64">
        <v>41455</v>
      </c>
      <c r="V31" s="126">
        <v>0.20830000000000001</v>
      </c>
      <c r="W31" s="165"/>
      <c r="X31" s="66"/>
      <c r="Y31" s="12"/>
      <c r="Z31" s="5"/>
      <c r="AA31" s="5"/>
    </row>
    <row r="32" spans="1:27" s="6" customFormat="1" thickBot="1" x14ac:dyDescent="0.3">
      <c r="A32" s="100">
        <v>41913</v>
      </c>
      <c r="B32" s="46">
        <v>0.19170000000000001</v>
      </c>
      <c r="C32" s="38">
        <f t="shared" si="6"/>
        <v>0.28755000000000003</v>
      </c>
      <c r="D32" s="98">
        <f t="shared" si="10"/>
        <v>0.28755000000000003</v>
      </c>
      <c r="E32" s="121">
        <f t="shared" si="9"/>
        <v>0.25542156030449092</v>
      </c>
      <c r="F32" s="121"/>
      <c r="G32" s="80">
        <f t="shared" si="7"/>
        <v>2.1285130025374244E-2</v>
      </c>
      <c r="H32" s="75">
        <f t="shared" si="8"/>
        <v>2.1285130025374244</v>
      </c>
      <c r="I32" s="105">
        <f t="shared" si="5"/>
        <v>5321.2825063435612</v>
      </c>
      <c r="J32" s="5"/>
      <c r="K32" s="207"/>
      <c r="L32" s="207"/>
      <c r="M32" s="207"/>
      <c r="N32" s="207"/>
      <c r="O32" s="207"/>
      <c r="P32" s="5"/>
      <c r="Q32" s="5"/>
      <c r="R32" s="17" t="s">
        <v>39</v>
      </c>
      <c r="S32" s="67">
        <v>41453</v>
      </c>
      <c r="T32" s="51">
        <v>41456</v>
      </c>
      <c r="U32" s="61">
        <v>41547</v>
      </c>
      <c r="V32" s="157">
        <v>0.2034</v>
      </c>
      <c r="W32" s="158"/>
      <c r="X32" s="62"/>
      <c r="Y32" s="12"/>
      <c r="Z32" s="5"/>
      <c r="AA32" s="5"/>
    </row>
    <row r="33" spans="1:27" s="6" customFormat="1" thickBot="1" x14ac:dyDescent="0.3">
      <c r="A33" s="100">
        <v>41944</v>
      </c>
      <c r="B33" s="46">
        <v>0.19170000000000001</v>
      </c>
      <c r="C33" s="38">
        <f t="shared" si="6"/>
        <v>0.28755000000000003</v>
      </c>
      <c r="D33" s="98">
        <f t="shared" si="10"/>
        <v>0.28755000000000003</v>
      </c>
      <c r="E33" s="121">
        <f t="shared" si="9"/>
        <v>0.25542156030449092</v>
      </c>
      <c r="F33" s="121"/>
      <c r="G33" s="80">
        <f t="shared" si="7"/>
        <v>2.1285130025374244E-2</v>
      </c>
      <c r="H33" s="75">
        <f t="shared" si="8"/>
        <v>2.1285130025374244</v>
      </c>
      <c r="I33" s="105">
        <f t="shared" si="5"/>
        <v>5321.2825063435612</v>
      </c>
      <c r="J33" s="5"/>
      <c r="K33" s="207"/>
      <c r="L33" s="207"/>
      <c r="M33" s="207"/>
      <c r="N33" s="207"/>
      <c r="O33" s="207"/>
      <c r="P33" s="5"/>
      <c r="Q33" s="5"/>
      <c r="R33" s="57" t="s">
        <v>40</v>
      </c>
      <c r="S33" s="67">
        <v>41547</v>
      </c>
      <c r="T33" s="51">
        <v>41548</v>
      </c>
      <c r="U33" s="64">
        <v>41639</v>
      </c>
      <c r="V33" s="157">
        <v>0.19850000000000001</v>
      </c>
      <c r="W33" s="158"/>
      <c r="X33" s="62"/>
      <c r="Y33" s="12"/>
      <c r="Z33" s="5"/>
      <c r="AA33" s="5"/>
    </row>
    <row r="34" spans="1:27" s="6" customFormat="1" ht="14.25" customHeight="1" thickBot="1" x14ac:dyDescent="0.3">
      <c r="A34" s="100">
        <v>41974</v>
      </c>
      <c r="B34" s="46">
        <v>0.19170000000000001</v>
      </c>
      <c r="C34" s="38">
        <f t="shared" si="6"/>
        <v>0.28755000000000003</v>
      </c>
      <c r="D34" s="98">
        <f t="shared" si="10"/>
        <v>0.28755000000000003</v>
      </c>
      <c r="E34" s="121">
        <f t="shared" si="9"/>
        <v>0.25542156030449092</v>
      </c>
      <c r="F34" s="121"/>
      <c r="G34" s="80">
        <f t="shared" si="7"/>
        <v>2.1285130025374244E-2</v>
      </c>
      <c r="H34" s="75">
        <f t="shared" si="8"/>
        <v>2.1285130025374244</v>
      </c>
      <c r="I34" s="105">
        <f t="shared" si="5"/>
        <v>5321.2825063435612</v>
      </c>
      <c r="J34" s="5"/>
      <c r="K34" s="207" t="s">
        <v>56</v>
      </c>
      <c r="L34" s="207"/>
      <c r="M34" s="207"/>
      <c r="N34" s="207"/>
      <c r="O34" s="207"/>
      <c r="P34" s="5"/>
      <c r="Q34" s="5"/>
      <c r="R34" s="17" t="s">
        <v>40</v>
      </c>
      <c r="S34" s="67">
        <v>41547</v>
      </c>
      <c r="T34" s="51">
        <v>41548</v>
      </c>
      <c r="U34" s="61">
        <v>41912</v>
      </c>
      <c r="V34" s="166"/>
      <c r="W34" s="167"/>
      <c r="X34" s="68">
        <v>0.3412</v>
      </c>
      <c r="Y34" s="12"/>
      <c r="Z34" s="5"/>
      <c r="AA34" s="5"/>
    </row>
    <row r="35" spans="1:27" s="6" customFormat="1" thickBot="1" x14ac:dyDescent="0.3">
      <c r="A35" s="100">
        <v>42005</v>
      </c>
      <c r="B35" s="46">
        <v>0.19209999999999999</v>
      </c>
      <c r="C35" s="38">
        <f t="shared" si="6"/>
        <v>0.28815000000000002</v>
      </c>
      <c r="D35" s="98">
        <f t="shared" si="10"/>
        <v>0.28815000000000002</v>
      </c>
      <c r="E35" s="121">
        <f t="shared" si="9"/>
        <v>0.25589737890486219</v>
      </c>
      <c r="F35" s="121"/>
      <c r="G35" s="80">
        <f t="shared" si="7"/>
        <v>2.1324781575405183E-2</v>
      </c>
      <c r="H35" s="75">
        <f t="shared" si="8"/>
        <v>2.1324781575405183</v>
      </c>
      <c r="I35" s="105">
        <f t="shared" si="5"/>
        <v>5331.1953938512961</v>
      </c>
      <c r="J35" s="5"/>
      <c r="K35" s="207"/>
      <c r="L35" s="207"/>
      <c r="M35" s="207"/>
      <c r="N35" s="207"/>
      <c r="O35" s="207"/>
      <c r="P35" s="5"/>
      <c r="Q35" s="5"/>
      <c r="R35" s="17" t="s">
        <v>41</v>
      </c>
      <c r="S35" s="67">
        <v>41638</v>
      </c>
      <c r="T35" s="51">
        <v>41640</v>
      </c>
      <c r="U35" s="64">
        <v>41729</v>
      </c>
      <c r="V35" s="157">
        <v>0.19650000000000001</v>
      </c>
      <c r="W35" s="158"/>
      <c r="X35" s="66"/>
      <c r="Y35" s="12"/>
      <c r="Z35" s="5"/>
      <c r="AA35" s="5"/>
    </row>
    <row r="36" spans="1:27" s="6" customFormat="1" thickBot="1" x14ac:dyDescent="0.3">
      <c r="A36" s="106">
        <v>42036</v>
      </c>
      <c r="B36" s="46">
        <v>0.19209999999999999</v>
      </c>
      <c r="C36" s="38">
        <f t="shared" si="6"/>
        <v>0.28815000000000002</v>
      </c>
      <c r="D36" s="98">
        <f t="shared" si="10"/>
        <v>0.28815000000000002</v>
      </c>
      <c r="E36" s="121">
        <f t="shared" si="9"/>
        <v>0.25589737890486219</v>
      </c>
      <c r="F36" s="121"/>
      <c r="G36" s="80">
        <f t="shared" si="7"/>
        <v>2.1324781575405183E-2</v>
      </c>
      <c r="H36" s="75">
        <f t="shared" si="8"/>
        <v>2.1324781575405183</v>
      </c>
      <c r="I36" s="105">
        <f t="shared" si="5"/>
        <v>5331.1953938512961</v>
      </c>
      <c r="J36" s="5"/>
      <c r="K36" s="207"/>
      <c r="L36" s="207"/>
      <c r="M36" s="207"/>
      <c r="N36" s="207"/>
      <c r="O36" s="207"/>
      <c r="P36" s="5"/>
      <c r="Q36" s="5"/>
      <c r="R36" s="17" t="s">
        <v>42</v>
      </c>
      <c r="S36" s="67">
        <v>41729</v>
      </c>
      <c r="T36" s="51">
        <v>41730</v>
      </c>
      <c r="U36" s="61">
        <v>41820</v>
      </c>
      <c r="V36" s="157">
        <v>0.1963</v>
      </c>
      <c r="W36" s="158"/>
      <c r="X36" s="62"/>
      <c r="Y36" s="12"/>
      <c r="Z36" s="5"/>
      <c r="AA36" s="5"/>
    </row>
    <row r="37" spans="1:27" s="6" customFormat="1" thickBot="1" x14ac:dyDescent="0.3">
      <c r="A37" s="106">
        <v>42064</v>
      </c>
      <c r="B37" s="46">
        <v>0.19209999999999999</v>
      </c>
      <c r="C37" s="38">
        <f t="shared" si="6"/>
        <v>0.28815000000000002</v>
      </c>
      <c r="D37" s="98">
        <f t="shared" si="10"/>
        <v>0.28815000000000002</v>
      </c>
      <c r="E37" s="121">
        <f t="shared" si="9"/>
        <v>0.25589737890486219</v>
      </c>
      <c r="F37" s="121"/>
      <c r="G37" s="80">
        <f t="shared" si="7"/>
        <v>2.1324781575405183E-2</v>
      </c>
      <c r="H37" s="75">
        <f t="shared" si="8"/>
        <v>2.1324781575405183</v>
      </c>
      <c r="I37" s="105">
        <f t="shared" si="5"/>
        <v>5331.1953938512961</v>
      </c>
      <c r="J37" s="5"/>
      <c r="K37" s="207"/>
      <c r="L37" s="207"/>
      <c r="M37" s="207"/>
      <c r="N37" s="207"/>
      <c r="O37" s="207"/>
      <c r="P37" s="5"/>
      <c r="Q37" s="5"/>
      <c r="R37" s="69">
        <v>1041</v>
      </c>
      <c r="S37" s="70">
        <v>41817</v>
      </c>
      <c r="T37" s="71">
        <v>41821</v>
      </c>
      <c r="U37" s="72">
        <v>41912</v>
      </c>
      <c r="V37" s="183">
        <v>0.1933</v>
      </c>
      <c r="W37" s="184"/>
      <c r="X37" s="73"/>
      <c r="Y37" s="12"/>
      <c r="Z37" s="5"/>
      <c r="AA37" s="5"/>
    </row>
    <row r="38" spans="1:27" s="6" customFormat="1" thickBot="1" x14ac:dyDescent="0.3">
      <c r="A38" s="106">
        <v>42095</v>
      </c>
      <c r="B38" s="46">
        <v>0.19370000000000001</v>
      </c>
      <c r="C38" s="38">
        <f t="shared" si="6"/>
        <v>0.29055000000000003</v>
      </c>
      <c r="D38" s="98">
        <f t="shared" si="10"/>
        <v>0.29055000000000003</v>
      </c>
      <c r="E38" s="121">
        <f t="shared" si="9"/>
        <v>0.25779862395327235</v>
      </c>
      <c r="F38" s="121"/>
      <c r="G38" s="80">
        <f t="shared" si="7"/>
        <v>2.1483218662772696E-2</v>
      </c>
      <c r="H38" s="75">
        <f t="shared" si="8"/>
        <v>2.1483218662772696</v>
      </c>
      <c r="I38" s="105">
        <f t="shared" si="5"/>
        <v>5370.8046656931738</v>
      </c>
      <c r="J38" s="5"/>
      <c r="K38" s="207" t="s">
        <v>49</v>
      </c>
      <c r="L38" s="207"/>
      <c r="M38" s="207"/>
      <c r="N38" s="207"/>
      <c r="O38" s="207"/>
      <c r="P38" s="5"/>
      <c r="Q38" s="5"/>
      <c r="R38" s="17" t="s">
        <v>43</v>
      </c>
      <c r="S38" s="70">
        <v>41912</v>
      </c>
      <c r="T38" s="71">
        <v>41913</v>
      </c>
      <c r="U38" s="72">
        <v>42004</v>
      </c>
      <c r="V38" s="183">
        <v>0.19170000000000001</v>
      </c>
      <c r="W38" s="184"/>
      <c r="X38" s="62"/>
      <c r="Y38" s="12"/>
      <c r="Z38" s="5"/>
      <c r="AA38" s="5"/>
    </row>
    <row r="39" spans="1:27" s="6" customFormat="1" thickBot="1" x14ac:dyDescent="0.3">
      <c r="A39" s="106">
        <v>42125</v>
      </c>
      <c r="B39" s="46">
        <v>0.19370000000000001</v>
      </c>
      <c r="C39" s="38">
        <f t="shared" si="6"/>
        <v>0.29055000000000003</v>
      </c>
      <c r="D39" s="98">
        <f t="shared" si="10"/>
        <v>0.29055000000000003</v>
      </c>
      <c r="E39" s="121">
        <f t="shared" si="9"/>
        <v>0.25779862395327235</v>
      </c>
      <c r="F39" s="121"/>
      <c r="G39" s="80">
        <f t="shared" si="7"/>
        <v>2.1483218662772696E-2</v>
      </c>
      <c r="H39" s="75">
        <f t="shared" si="8"/>
        <v>2.1483218662772696</v>
      </c>
      <c r="I39" s="105">
        <f t="shared" si="5"/>
        <v>5370.8046656931738</v>
      </c>
      <c r="J39" s="5"/>
      <c r="K39" s="207"/>
      <c r="L39" s="207"/>
      <c r="M39" s="207"/>
      <c r="N39" s="207"/>
      <c r="O39" s="207"/>
      <c r="P39" s="5"/>
      <c r="Q39" s="5"/>
      <c r="R39" s="17" t="s">
        <v>43</v>
      </c>
      <c r="S39" s="67">
        <v>41912</v>
      </c>
      <c r="T39" s="51">
        <v>41913</v>
      </c>
      <c r="U39" s="61">
        <v>42277</v>
      </c>
      <c r="V39" s="166"/>
      <c r="W39" s="167"/>
      <c r="X39" s="68">
        <v>0.34810000000000002</v>
      </c>
      <c r="Y39" s="12"/>
      <c r="Z39" s="5"/>
      <c r="AA39" s="5"/>
    </row>
    <row r="40" spans="1:27" s="6" customFormat="1" thickBot="1" x14ac:dyDescent="0.3">
      <c r="A40" s="106">
        <v>42156</v>
      </c>
      <c r="B40" s="46">
        <v>0.19370000000000001</v>
      </c>
      <c r="C40" s="38">
        <f t="shared" si="6"/>
        <v>0.29055000000000003</v>
      </c>
      <c r="D40" s="98">
        <f t="shared" si="10"/>
        <v>0.29055000000000003</v>
      </c>
      <c r="E40" s="121">
        <f t="shared" si="9"/>
        <v>0.25779862395327235</v>
      </c>
      <c r="F40" s="121"/>
      <c r="G40" s="80">
        <f t="shared" si="7"/>
        <v>2.1483218662772696E-2</v>
      </c>
      <c r="H40" s="75">
        <f t="shared" si="8"/>
        <v>2.1483218662772696</v>
      </c>
      <c r="I40" s="105">
        <f t="shared" si="5"/>
        <v>5370.8046656931738</v>
      </c>
      <c r="J40" s="5"/>
      <c r="K40" s="168" t="s">
        <v>57</v>
      </c>
      <c r="L40" s="168"/>
      <c r="M40" s="168"/>
      <c r="N40" s="168"/>
      <c r="O40" s="168"/>
      <c r="P40" s="5"/>
      <c r="Q40" s="5"/>
      <c r="R40" s="22">
        <v>2259</v>
      </c>
      <c r="S40" s="83">
        <v>41995</v>
      </c>
      <c r="T40" s="42">
        <v>41995</v>
      </c>
      <c r="U40" s="84">
        <v>42277</v>
      </c>
      <c r="V40" s="161"/>
      <c r="W40" s="162"/>
      <c r="X40" s="66"/>
      <c r="Y40" s="85">
        <v>0.3196</v>
      </c>
      <c r="Z40" s="5"/>
      <c r="AA40" s="5"/>
    </row>
    <row r="41" spans="1:27" s="6" customFormat="1" thickBot="1" x14ac:dyDescent="0.3">
      <c r="A41" s="106">
        <v>42186</v>
      </c>
      <c r="B41" s="38">
        <v>0.19259999999999999</v>
      </c>
      <c r="C41" s="38">
        <f t="shared" si="6"/>
        <v>0.28889999999999999</v>
      </c>
      <c r="D41" s="98">
        <f t="shared" si="10"/>
        <v>0.28889999999999999</v>
      </c>
      <c r="E41" s="121">
        <f t="shared" si="9"/>
        <v>0.25649186654413558</v>
      </c>
      <c r="F41" s="121"/>
      <c r="G41" s="80">
        <f t="shared" si="7"/>
        <v>2.1374322212011299E-2</v>
      </c>
      <c r="H41" s="75">
        <f t="shared" si="8"/>
        <v>2.1374322212011299</v>
      </c>
      <c r="I41" s="105">
        <f t="shared" si="5"/>
        <v>5343.5805530028247</v>
      </c>
      <c r="J41" s="5"/>
      <c r="K41" s="168"/>
      <c r="L41" s="168"/>
      <c r="M41" s="168"/>
      <c r="N41" s="168"/>
      <c r="O41" s="168"/>
      <c r="P41" s="5"/>
      <c r="Q41" s="5"/>
      <c r="R41" s="17">
        <v>2359</v>
      </c>
      <c r="S41" s="67">
        <v>42003</v>
      </c>
      <c r="T41" s="51">
        <v>42005</v>
      </c>
      <c r="U41" s="61">
        <v>42094</v>
      </c>
      <c r="V41" s="157">
        <v>0.19209999999999999</v>
      </c>
      <c r="W41" s="158"/>
      <c r="X41" s="62"/>
      <c r="Y41" s="86"/>
      <c r="Z41" s="5"/>
      <c r="AA41" s="5"/>
    </row>
    <row r="42" spans="1:27" s="6" customFormat="1" thickBot="1" x14ac:dyDescent="0.3">
      <c r="A42" s="106">
        <v>42217</v>
      </c>
      <c r="B42" s="38">
        <v>0.19259999999999999</v>
      </c>
      <c r="C42" s="38">
        <f t="shared" si="6"/>
        <v>0.28889999999999999</v>
      </c>
      <c r="D42" s="98">
        <f t="shared" si="10"/>
        <v>0.28889999999999999</v>
      </c>
      <c r="E42" s="121">
        <f t="shared" si="9"/>
        <v>0.25649186654413558</v>
      </c>
      <c r="F42" s="121"/>
      <c r="G42" s="80">
        <f t="shared" si="7"/>
        <v>2.1374322212011299E-2</v>
      </c>
      <c r="H42" s="75">
        <f t="shared" si="8"/>
        <v>2.1374322212011299</v>
      </c>
      <c r="I42" s="105">
        <f t="shared" si="5"/>
        <v>5343.5805530028247</v>
      </c>
      <c r="J42" s="5"/>
      <c r="K42" s="168"/>
      <c r="L42" s="168"/>
      <c r="M42" s="168"/>
      <c r="N42" s="168"/>
      <c r="O42" s="168"/>
      <c r="P42" s="5"/>
      <c r="Q42" s="5"/>
      <c r="R42" s="57" t="s">
        <v>44</v>
      </c>
      <c r="S42" s="87">
        <v>42093</v>
      </c>
      <c r="T42" s="44">
        <v>42095</v>
      </c>
      <c r="U42" s="64">
        <v>42185</v>
      </c>
      <c r="V42" s="157">
        <v>0.19370000000000001</v>
      </c>
      <c r="W42" s="158"/>
      <c r="X42" s="66"/>
      <c r="Y42" s="86"/>
      <c r="Z42" s="5"/>
      <c r="AA42" s="5"/>
    </row>
    <row r="43" spans="1:27" s="6" customFormat="1" thickBot="1" x14ac:dyDescent="0.3">
      <c r="A43" s="106">
        <v>42248</v>
      </c>
      <c r="B43" s="38">
        <v>0.19259999999999999</v>
      </c>
      <c r="C43" s="38">
        <f t="shared" si="6"/>
        <v>0.28889999999999999</v>
      </c>
      <c r="D43" s="98">
        <f t="shared" si="10"/>
        <v>0.28889999999999999</v>
      </c>
      <c r="E43" s="121">
        <f>(((1+D43)^(1/12))-1)*12</f>
        <v>0.25649186654413558</v>
      </c>
      <c r="F43" s="121"/>
      <c r="G43" s="80">
        <f t="shared" si="7"/>
        <v>2.1374322212011299E-2</v>
      </c>
      <c r="H43" s="75">
        <f t="shared" si="8"/>
        <v>2.1374322212011299</v>
      </c>
      <c r="I43" s="105">
        <f t="shared" si="5"/>
        <v>5343.5805530028247</v>
      </c>
      <c r="J43" s="5"/>
      <c r="K43" s="168"/>
      <c r="L43" s="168"/>
      <c r="M43" s="168"/>
      <c r="N43" s="168"/>
      <c r="O43" s="168"/>
      <c r="P43" s="5"/>
      <c r="Q43" s="5"/>
      <c r="R43" s="17" t="s">
        <v>45</v>
      </c>
      <c r="S43" s="67">
        <v>42185</v>
      </c>
      <c r="T43" s="51">
        <v>42186</v>
      </c>
      <c r="U43" s="61">
        <v>42277</v>
      </c>
      <c r="V43" s="157">
        <v>0.19259999999999999</v>
      </c>
      <c r="W43" s="158"/>
      <c r="X43" s="62"/>
      <c r="Y43" s="12"/>
      <c r="Z43" s="5"/>
      <c r="AA43" s="5"/>
    </row>
    <row r="44" spans="1:27" s="6" customFormat="1" thickBot="1" x14ac:dyDescent="0.3">
      <c r="A44" s="112">
        <v>42278</v>
      </c>
      <c r="B44" s="113">
        <v>0.1933</v>
      </c>
      <c r="C44" s="113">
        <f t="shared" si="6"/>
        <v>0.28994999999999999</v>
      </c>
      <c r="D44" s="114">
        <f t="shared" si="10"/>
        <v>0.28994999999999999</v>
      </c>
      <c r="E44" s="185">
        <f t="shared" si="9"/>
        <v>0.2573236167322035</v>
      </c>
      <c r="F44" s="185"/>
      <c r="G44" s="115">
        <f t="shared" si="7"/>
        <v>2.1443634727683625E-2</v>
      </c>
      <c r="H44" s="116">
        <f t="shared" si="8"/>
        <v>2.1443634727683625</v>
      </c>
      <c r="I44" s="105">
        <f t="shared" si="5"/>
        <v>5360.908681920906</v>
      </c>
      <c r="J44" s="5"/>
      <c r="K44" s="168"/>
      <c r="L44" s="168"/>
      <c r="M44" s="168"/>
      <c r="N44" s="168"/>
      <c r="O44" s="168"/>
      <c r="P44" s="5"/>
      <c r="Q44" s="5"/>
      <c r="R44" s="22">
        <v>1341</v>
      </c>
      <c r="S44" s="67">
        <v>42276</v>
      </c>
      <c r="T44" s="51">
        <v>42278</v>
      </c>
      <c r="U44" s="72">
        <v>42369</v>
      </c>
      <c r="V44" s="157">
        <v>0.1933</v>
      </c>
      <c r="W44" s="158"/>
      <c r="X44" s="88"/>
      <c r="Y44" s="89"/>
      <c r="Z44" s="5"/>
      <c r="AA44" s="5"/>
    </row>
    <row r="45" spans="1:27" s="6" customFormat="1" thickBot="1" x14ac:dyDescent="0.3">
      <c r="A45" s="117">
        <v>42309</v>
      </c>
      <c r="B45" s="118">
        <v>0.1933</v>
      </c>
      <c r="C45" s="113">
        <f t="shared" si="6"/>
        <v>0.28994999999999999</v>
      </c>
      <c r="D45" s="114">
        <f t="shared" si="10"/>
        <v>0.28994999999999999</v>
      </c>
      <c r="E45" s="185">
        <f t="shared" ref="E45:E46" si="11">(((1+D45)^(1/12))-1)*12</f>
        <v>0.2573236167322035</v>
      </c>
      <c r="F45" s="185"/>
      <c r="G45" s="115">
        <f t="shared" si="7"/>
        <v>2.1443634727683625E-2</v>
      </c>
      <c r="H45" s="116">
        <f t="shared" si="8"/>
        <v>2.1443634727683625</v>
      </c>
      <c r="I45" s="105">
        <f t="shared" si="5"/>
        <v>5360.908681920906</v>
      </c>
      <c r="J45" s="5"/>
      <c r="K45" s="168"/>
      <c r="L45" s="168"/>
      <c r="M45" s="168"/>
      <c r="N45" s="168"/>
      <c r="O45" s="168"/>
      <c r="P45" s="5"/>
      <c r="Q45" s="5"/>
      <c r="R45" s="57">
        <v>1341</v>
      </c>
      <c r="S45" s="67">
        <v>42276</v>
      </c>
      <c r="T45" s="51">
        <v>42278</v>
      </c>
      <c r="U45" s="61">
        <v>42643</v>
      </c>
      <c r="V45" s="166"/>
      <c r="W45" s="167"/>
      <c r="X45" s="68">
        <v>0.35420000000000001</v>
      </c>
      <c r="Y45" s="86"/>
      <c r="Z45" s="5"/>
      <c r="AA45" s="5"/>
    </row>
    <row r="46" spans="1:27" s="6" customFormat="1" thickBot="1" x14ac:dyDescent="0.3">
      <c r="A46" s="117">
        <v>42339</v>
      </c>
      <c r="B46" s="118">
        <v>0.1933</v>
      </c>
      <c r="C46" s="38">
        <f t="shared" si="6"/>
        <v>0.28994999999999999</v>
      </c>
      <c r="D46" s="98">
        <f t="shared" si="10"/>
        <v>0.28994999999999999</v>
      </c>
      <c r="E46" s="121">
        <f t="shared" si="11"/>
        <v>0.2573236167322035</v>
      </c>
      <c r="F46" s="121"/>
      <c r="G46" s="97">
        <f t="shared" si="7"/>
        <v>2.1443634727683625E-2</v>
      </c>
      <c r="H46" s="75">
        <f t="shared" si="8"/>
        <v>2.1443634727683625</v>
      </c>
      <c r="I46" s="105">
        <f t="shared" si="5"/>
        <v>5360.908681920906</v>
      </c>
      <c r="J46" s="5"/>
      <c r="K46" s="168"/>
      <c r="L46" s="168"/>
      <c r="M46" s="168"/>
      <c r="N46" s="168"/>
      <c r="O46" s="168"/>
      <c r="P46" s="5"/>
      <c r="Q46" s="5"/>
      <c r="R46" s="90">
        <v>1341</v>
      </c>
      <c r="S46" s="91">
        <v>42276</v>
      </c>
      <c r="T46" s="92">
        <v>42278</v>
      </c>
      <c r="U46" s="93">
        <v>42643</v>
      </c>
      <c r="V46" s="181"/>
      <c r="W46" s="182"/>
      <c r="X46" s="94"/>
      <c r="Y46" s="95">
        <v>0.34770000000000001</v>
      </c>
      <c r="Z46" s="5"/>
      <c r="AA46" s="5"/>
    </row>
    <row r="47" spans="1:27" s="6" customFormat="1" thickTop="1" x14ac:dyDescent="0.25">
      <c r="A47" s="5"/>
      <c r="B47" s="5"/>
      <c r="C47" s="5"/>
      <c r="D47" s="5"/>
      <c r="E47" s="5"/>
      <c r="F47" s="5"/>
      <c r="G47" s="5"/>
      <c r="H47" s="74"/>
      <c r="I47" s="99"/>
      <c r="J47" s="5"/>
      <c r="K47" s="5"/>
      <c r="L47" s="5"/>
      <c r="M47" s="5"/>
      <c r="N47" s="5"/>
      <c r="O47" s="5"/>
      <c r="P47" s="5"/>
      <c r="Q47" s="5"/>
      <c r="R47" s="169" t="s">
        <v>46</v>
      </c>
      <c r="S47" s="169"/>
      <c r="T47" s="169"/>
      <c r="U47" s="169"/>
      <c r="V47" s="169"/>
      <c r="W47" s="169"/>
      <c r="X47" s="169"/>
      <c r="Y47" s="169"/>
      <c r="Z47" s="5"/>
      <c r="AA47" s="5"/>
    </row>
    <row r="48" spans="1:27" s="6" customFormat="1" ht="15.75" x14ac:dyDescent="0.25">
      <c r="A48" s="5"/>
      <c r="B48" s="5"/>
      <c r="C48" s="5"/>
      <c r="D48" s="5"/>
      <c r="E48" s="5"/>
      <c r="F48" s="5"/>
      <c r="G48" s="5"/>
      <c r="H48" s="74"/>
      <c r="I48" s="99"/>
      <c r="J48" s="5"/>
      <c r="K48" s="5"/>
      <c r="L48" s="5"/>
      <c r="M48" s="5"/>
      <c r="N48" s="5"/>
      <c r="O48" s="5"/>
      <c r="P48" s="5"/>
      <c r="Q48" s="5"/>
      <c r="R48" s="170"/>
      <c r="S48" s="170"/>
      <c r="T48" s="170"/>
      <c r="U48" s="170"/>
      <c r="V48" s="170"/>
      <c r="W48" s="170"/>
      <c r="X48" s="170"/>
      <c r="Y48" s="170"/>
      <c r="Z48" s="5"/>
      <c r="AA48" s="5"/>
    </row>
    <row r="49" spans="1:27" s="6" customFormat="1" ht="15.75" x14ac:dyDescent="0.25">
      <c r="A49" s="5"/>
      <c r="B49" s="5"/>
      <c r="C49" s="5"/>
      <c r="D49" s="5"/>
      <c r="E49" s="5"/>
      <c r="F49" s="5"/>
      <c r="G49" s="5"/>
      <c r="H49" s="74"/>
      <c r="I49" s="99"/>
      <c r="J49" s="5"/>
      <c r="K49" s="5"/>
      <c r="L49" s="5"/>
      <c r="M49" s="5"/>
      <c r="N49" s="5"/>
      <c r="O49" s="5"/>
      <c r="P49" s="5"/>
      <c r="Q49" s="5"/>
      <c r="R49" s="170"/>
      <c r="S49" s="170"/>
      <c r="T49" s="170"/>
      <c r="U49" s="170"/>
      <c r="V49" s="170"/>
      <c r="W49" s="170"/>
      <c r="X49" s="170"/>
      <c r="Y49" s="170"/>
      <c r="Z49" s="5"/>
      <c r="AA49" s="5"/>
    </row>
    <row r="50" spans="1:27" s="6" customFormat="1" ht="15.75" x14ac:dyDescent="0.25">
      <c r="A50" s="5"/>
      <c r="B50" s="5"/>
      <c r="C50" s="5"/>
      <c r="D50" s="5"/>
      <c r="E50" s="5"/>
      <c r="F50" s="5"/>
      <c r="G50" s="5"/>
      <c r="H50" s="74"/>
      <c r="I50" s="99"/>
      <c r="J50" s="5"/>
      <c r="K50" s="5"/>
      <c r="L50" s="5"/>
      <c r="M50" s="5"/>
      <c r="N50" s="5"/>
      <c r="O50" s="5"/>
      <c r="P50" s="5"/>
      <c r="Q50" s="5"/>
      <c r="R50" s="170"/>
      <c r="S50" s="170"/>
      <c r="T50" s="170"/>
      <c r="U50" s="170"/>
      <c r="V50" s="170"/>
      <c r="W50" s="170"/>
      <c r="X50" s="170"/>
      <c r="Y50" s="170"/>
      <c r="Z50" s="5"/>
      <c r="AA50" s="5"/>
    </row>
    <row r="51" spans="1:27" s="6" customFormat="1" x14ac:dyDescent="0.3">
      <c r="A51" s="2"/>
      <c r="B51" s="2"/>
      <c r="C51" s="2"/>
      <c r="D51" s="2"/>
      <c r="E51" s="2"/>
      <c r="F51" s="2"/>
      <c r="G51" s="2"/>
      <c r="H51" s="74"/>
      <c r="I51" s="2"/>
      <c r="J51" s="5"/>
      <c r="K51" s="5"/>
      <c r="L51" s="5"/>
      <c r="M51" s="5"/>
      <c r="N51" s="5"/>
      <c r="O51" s="5"/>
      <c r="P51" s="5"/>
      <c r="Q51" s="5"/>
      <c r="R51" s="170"/>
      <c r="S51" s="170"/>
      <c r="T51" s="170"/>
      <c r="U51" s="170"/>
      <c r="V51" s="170"/>
      <c r="W51" s="170"/>
      <c r="X51" s="170"/>
      <c r="Y51" s="170"/>
      <c r="Z51" s="5"/>
      <c r="AA51" s="5"/>
    </row>
    <row r="52" spans="1:27" s="6" customFormat="1" x14ac:dyDescent="0.3">
      <c r="A52" s="2"/>
      <c r="B52" s="2"/>
      <c r="C52" s="2"/>
      <c r="D52" s="2"/>
      <c r="E52" s="2"/>
      <c r="F52" s="2"/>
      <c r="G52" s="2"/>
      <c r="H52" s="74"/>
      <c r="I52" s="2"/>
      <c r="J52" s="5"/>
      <c r="K52" s="5"/>
      <c r="L52" s="5"/>
      <c r="M52" s="5"/>
      <c r="N52" s="5"/>
      <c r="O52" s="5"/>
      <c r="P52" s="5"/>
      <c r="Q52" s="5"/>
      <c r="R52" s="170"/>
      <c r="S52" s="170"/>
      <c r="T52" s="170"/>
      <c r="U52" s="170"/>
      <c r="V52" s="170"/>
      <c r="W52" s="170"/>
      <c r="X52" s="170"/>
      <c r="Y52" s="170"/>
      <c r="Z52" s="5"/>
      <c r="AA52" s="5"/>
    </row>
    <row r="53" spans="1:27" s="6" customFormat="1" x14ac:dyDescent="0.3">
      <c r="A53" s="2"/>
      <c r="B53" s="2"/>
      <c r="C53" s="2"/>
      <c r="D53" s="2"/>
      <c r="E53" s="2"/>
      <c r="F53" s="2"/>
      <c r="G53" s="2"/>
      <c r="H53" s="74"/>
      <c r="I53" s="2"/>
      <c r="J53" s="5"/>
      <c r="K53" s="2"/>
      <c r="L53" s="2"/>
      <c r="M53" s="2"/>
      <c r="N53" s="2"/>
      <c r="O53" s="2"/>
      <c r="P53" s="5"/>
      <c r="Q53" s="5"/>
      <c r="R53" s="170"/>
      <c r="S53" s="170"/>
      <c r="T53" s="170"/>
      <c r="U53" s="170"/>
      <c r="V53" s="170"/>
      <c r="W53" s="170"/>
      <c r="X53" s="170"/>
      <c r="Y53" s="170"/>
      <c r="Z53" s="5"/>
      <c r="AA53" s="5"/>
    </row>
    <row r="54" spans="1:27" s="6" customFormat="1" x14ac:dyDescent="0.3">
      <c r="A54" s="2"/>
      <c r="B54" s="2"/>
      <c r="C54" s="2"/>
      <c r="D54" s="2"/>
      <c r="E54" s="2"/>
      <c r="F54" s="2"/>
      <c r="G54" s="2"/>
      <c r="H54" s="74"/>
      <c r="I54" s="2"/>
      <c r="J54" s="5"/>
      <c r="K54" s="2"/>
      <c r="L54" s="2"/>
      <c r="M54" s="2"/>
      <c r="N54" s="2"/>
      <c r="O54" s="2"/>
      <c r="P54" s="5"/>
      <c r="Q54" s="5"/>
      <c r="R54" s="170"/>
      <c r="S54" s="170"/>
      <c r="T54" s="170"/>
      <c r="U54" s="170"/>
      <c r="V54" s="170"/>
      <c r="W54" s="170"/>
      <c r="X54" s="170"/>
      <c r="Y54" s="170"/>
      <c r="Z54" s="5"/>
      <c r="AA54" s="5"/>
    </row>
    <row r="55" spans="1:27" x14ac:dyDescent="0.3">
      <c r="R55" s="170"/>
      <c r="S55" s="170"/>
      <c r="T55" s="170"/>
      <c r="U55" s="170"/>
      <c r="V55" s="170"/>
      <c r="W55" s="170"/>
      <c r="X55" s="170"/>
      <c r="Y55" s="170"/>
    </row>
    <row r="63" spans="1:27" ht="17.25" customHeight="1" x14ac:dyDescent="0.3"/>
    <row r="64" spans="1:27" ht="16.5" customHeight="1" x14ac:dyDescent="0.3"/>
  </sheetData>
  <mergeCells count="96">
    <mergeCell ref="E46:F46"/>
    <mergeCell ref="E45:F45"/>
    <mergeCell ref="K27:O30"/>
    <mergeCell ref="K31:O33"/>
    <mergeCell ref="K34:O37"/>
    <mergeCell ref="K38:O39"/>
    <mergeCell ref="E30:F30"/>
    <mergeCell ref="E31:F31"/>
    <mergeCell ref="E32:F32"/>
    <mergeCell ref="E33:F33"/>
    <mergeCell ref="E44:F44"/>
    <mergeCell ref="E41:F41"/>
    <mergeCell ref="E42:F42"/>
    <mergeCell ref="E39:F39"/>
    <mergeCell ref="E40:F40"/>
    <mergeCell ref="K6:O10"/>
    <mergeCell ref="K40:O46"/>
    <mergeCell ref="R47:Y55"/>
    <mergeCell ref="S1:S3"/>
    <mergeCell ref="R1:R3"/>
    <mergeCell ref="T2:T3"/>
    <mergeCell ref="U2:U3"/>
    <mergeCell ref="V42:W42"/>
    <mergeCell ref="V43:W43"/>
    <mergeCell ref="V44:W44"/>
    <mergeCell ref="V45:W45"/>
    <mergeCell ref="V46:W46"/>
    <mergeCell ref="V36:W36"/>
    <mergeCell ref="V37:W37"/>
    <mergeCell ref="V38:W38"/>
    <mergeCell ref="V39:W39"/>
    <mergeCell ref="V40:W40"/>
    <mergeCell ref="V41:W41"/>
    <mergeCell ref="V30:W30"/>
    <mergeCell ref="V31:W31"/>
    <mergeCell ref="V32:W32"/>
    <mergeCell ref="V33:W33"/>
    <mergeCell ref="V34:W34"/>
    <mergeCell ref="V35:W35"/>
    <mergeCell ref="V14:W14"/>
    <mergeCell ref="V15:W15"/>
    <mergeCell ref="V16:W16"/>
    <mergeCell ref="V29:W29"/>
    <mergeCell ref="V18:W18"/>
    <mergeCell ref="V19:W19"/>
    <mergeCell ref="V20:W20"/>
    <mergeCell ref="V21:W21"/>
    <mergeCell ref="V22:W22"/>
    <mergeCell ref="V23:W23"/>
    <mergeCell ref="V24:W24"/>
    <mergeCell ref="V25:W25"/>
    <mergeCell ref="V26:W26"/>
    <mergeCell ref="V27:W27"/>
    <mergeCell ref="V28:W28"/>
    <mergeCell ref="V9:W9"/>
    <mergeCell ref="V10:W10"/>
    <mergeCell ref="V11:W11"/>
    <mergeCell ref="V12:W12"/>
    <mergeCell ref="V13:W13"/>
    <mergeCell ref="V1:Y1"/>
    <mergeCell ref="V2:W3"/>
    <mergeCell ref="X2:X3"/>
    <mergeCell ref="Y2:Y3"/>
    <mergeCell ref="V4:W4"/>
    <mergeCell ref="E23:F23"/>
    <mergeCell ref="V5:W5"/>
    <mergeCell ref="K3:O5"/>
    <mergeCell ref="K11:O26"/>
    <mergeCell ref="E43:F43"/>
    <mergeCell ref="E37:F37"/>
    <mergeCell ref="E38:F38"/>
    <mergeCell ref="E34:F34"/>
    <mergeCell ref="E35:F35"/>
    <mergeCell ref="E36:F36"/>
    <mergeCell ref="E28:F28"/>
    <mergeCell ref="E29:F29"/>
    <mergeCell ref="V17:W17"/>
    <mergeCell ref="V6:W6"/>
    <mergeCell ref="V7:W7"/>
    <mergeCell ref="V8:W8"/>
    <mergeCell ref="E24:F24"/>
    <mergeCell ref="E11:F11"/>
    <mergeCell ref="E25:F25"/>
    <mergeCell ref="E26:F26"/>
    <mergeCell ref="E27:F27"/>
    <mergeCell ref="E12:F12"/>
    <mergeCell ref="E13:F13"/>
    <mergeCell ref="E14:F14"/>
    <mergeCell ref="E15:F15"/>
    <mergeCell ref="E16:F16"/>
    <mergeCell ref="E17:F17"/>
    <mergeCell ref="E18:F18"/>
    <mergeCell ref="E19:F19"/>
    <mergeCell ref="E20:F20"/>
    <mergeCell ref="E21:F21"/>
    <mergeCell ref="E22:F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modelo</dc:creator>
  <cp:lastModifiedBy>Abogados en Linea 24 horas</cp:lastModifiedBy>
  <dcterms:created xsi:type="dcterms:W3CDTF">2015-10-04T14:59:09Z</dcterms:created>
  <dcterms:modified xsi:type="dcterms:W3CDTF">2016-04-07T18:40:23Z</dcterms:modified>
</cp:coreProperties>
</file>